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\Desktop\"/>
    </mc:Choice>
  </mc:AlternateContent>
  <xr:revisionPtr revIDLastSave="0" documentId="13_ncr:1_{409BA889-3459-4F0E-9320-D118B2EEAD1A}" xr6:coauthVersionLast="36" xr6:coauthVersionMax="36" xr10:uidLastSave="{00000000-0000-0000-0000-000000000000}"/>
  <workbookProtection workbookAlgorithmName="SHA-512" workbookHashValue="f8LTg1CI30sahl4T5w2FgKj6enfTsWnWg/WQ/s1EN6Dv2q/bUgn5cX81WXNEnebZxAQn2bf9ERN5n/hIlq4ZNg==" workbookSaltValue="GCjFinlIRnQZ8ztlB8AK6Q==" workbookSpinCount="100000" lockStructure="1"/>
  <bookViews>
    <workbookView xWindow="0" yWindow="0" windowWidth="23040" windowHeight="9060" xr2:uid="{FB8855E1-EB32-4BEF-9499-9D5986DEC782}"/>
  </bookViews>
  <sheets>
    <sheet name="Ausgaben Detail" sheetId="1" r:id="rId1"/>
    <sheet name="Einnahmen Detail" sheetId="2" r:id="rId2"/>
    <sheet name="Übersicht Ein-Ausgaben" sheetId="3" r:id="rId3"/>
  </sheets>
  <definedNames>
    <definedName name="Z_749AF90D_4E4C_4AD6_9C42_8B9AE861B812_.wvu.Cols" localSheetId="0" hidden="1">'Ausgaben Detail'!$F:$H</definedName>
  </definedNames>
  <calcPr calcId="191029"/>
  <customWorkbookViews>
    <customWorkbookView name="pg - Persönliche Ansicht" guid="{749AF90D-4E4C-4AD6-9C42-8B9AE861B812}" mergeInterval="0" personalView="1" windowWidth="1920" windowHeight="103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B9" i="3" l="1"/>
  <c r="B3" i="2"/>
  <c r="C99" i="1"/>
  <c r="C89" i="1"/>
  <c r="B25" i="3"/>
  <c r="B20" i="3"/>
  <c r="B19" i="3"/>
  <c r="B18" i="3"/>
  <c r="B17" i="3"/>
  <c r="B16" i="3"/>
  <c r="B15" i="3"/>
  <c r="B14" i="3"/>
  <c r="B13" i="3"/>
  <c r="B12" i="3"/>
  <c r="B11" i="3"/>
  <c r="B10" i="3"/>
  <c r="C52" i="2"/>
  <c r="C48" i="2"/>
  <c r="C44" i="2"/>
  <c r="C40" i="2"/>
  <c r="C36" i="2"/>
  <c r="C32" i="2"/>
  <c r="C28" i="2"/>
  <c r="C24" i="2"/>
  <c r="C20" i="2"/>
  <c r="C16" i="2"/>
  <c r="C10" i="2"/>
  <c r="C6" i="2"/>
  <c r="B8" i="3" s="1"/>
  <c r="C56" i="2" l="1"/>
  <c r="C107" i="1"/>
  <c r="B21" i="3"/>
  <c r="E103" i="1" l="1"/>
  <c r="E104" i="1"/>
  <c r="E105" i="1"/>
  <c r="E93" i="1"/>
  <c r="E94" i="1"/>
  <c r="E95" i="1"/>
  <c r="E96" i="1"/>
  <c r="E97" i="1"/>
  <c r="E98" i="1"/>
  <c r="E157" i="1"/>
  <c r="E156" i="1"/>
  <c r="E155" i="1"/>
  <c r="E154" i="1"/>
  <c r="E143" i="1"/>
  <c r="B31" i="3" s="1"/>
  <c r="C42" i="1"/>
  <c r="C32" i="1"/>
  <c r="C78" i="1"/>
  <c r="E73" i="1"/>
  <c r="E111" i="1"/>
  <c r="E112" i="1"/>
  <c r="E113" i="1"/>
  <c r="E117" i="1"/>
  <c r="E118" i="1"/>
  <c r="E122" i="1"/>
  <c r="E126" i="1"/>
  <c r="E127" i="1"/>
  <c r="E131" i="1"/>
  <c r="E132" i="1"/>
  <c r="E138" i="1"/>
  <c r="E139" i="1"/>
  <c r="E147" i="1"/>
  <c r="E148" i="1"/>
  <c r="E149" i="1"/>
  <c r="E150" i="1"/>
  <c r="C70" i="1"/>
  <c r="C55" i="1"/>
  <c r="E146" i="1"/>
  <c r="E137" i="1"/>
  <c r="E130" i="1"/>
  <c r="E125" i="1"/>
  <c r="E121" i="1"/>
  <c r="E116" i="1"/>
  <c r="E110" i="1"/>
  <c r="E102" i="1"/>
  <c r="E92" i="1"/>
  <c r="E82" i="1"/>
  <c r="E83" i="1"/>
  <c r="E84" i="1"/>
  <c r="E85" i="1"/>
  <c r="E86" i="1"/>
  <c r="E87" i="1"/>
  <c r="E88" i="1"/>
  <c r="E54" i="1"/>
  <c r="E53" i="1"/>
  <c r="E52" i="1"/>
  <c r="E51" i="1"/>
  <c r="E50" i="1"/>
  <c r="E49" i="1"/>
  <c r="E48" i="1"/>
  <c r="E47" i="1"/>
  <c r="E58" i="1"/>
  <c r="E74" i="1"/>
  <c r="E75" i="1"/>
  <c r="E76" i="1"/>
  <c r="E77" i="1"/>
  <c r="E62" i="1"/>
  <c r="E63" i="1"/>
  <c r="E64" i="1"/>
  <c r="E65" i="1"/>
  <c r="E66" i="1"/>
  <c r="E67" i="1"/>
  <c r="E68" i="1"/>
  <c r="E69" i="1"/>
  <c r="E61" i="1"/>
  <c r="E36" i="1"/>
  <c r="E37" i="1"/>
  <c r="E38" i="1"/>
  <c r="E39" i="1"/>
  <c r="E40" i="1"/>
  <c r="E41" i="1"/>
  <c r="E35" i="1"/>
  <c r="E28" i="1"/>
  <c r="E29" i="1"/>
  <c r="E30" i="1"/>
  <c r="E31" i="1"/>
  <c r="E27" i="1"/>
  <c r="E23" i="1"/>
  <c r="E22" i="1"/>
  <c r="E21" i="1"/>
  <c r="E20" i="1"/>
  <c r="E19" i="1"/>
  <c r="E18" i="1"/>
  <c r="E17" i="1"/>
  <c r="E7" i="1"/>
  <c r="E10" i="1"/>
  <c r="E11" i="1"/>
  <c r="E12" i="1"/>
  <c r="E13" i="1"/>
  <c r="E99" i="1" l="1"/>
  <c r="E151" i="1"/>
  <c r="B33" i="3" s="1"/>
  <c r="E89" i="1"/>
  <c r="E140" i="1"/>
  <c r="B32" i="3" s="1"/>
  <c r="E134" i="1"/>
  <c r="B30" i="3" s="1"/>
  <c r="E158" i="1"/>
  <c r="B41" i="3" s="1"/>
  <c r="E107" i="1"/>
  <c r="B28" i="3" s="1"/>
  <c r="E55" i="1"/>
  <c r="B40" i="3" s="1"/>
  <c r="E14" i="1"/>
  <c r="E78" i="1"/>
  <c r="B29" i="3" s="1"/>
  <c r="E70" i="1"/>
  <c r="B26" i="3" s="1"/>
  <c r="E32" i="1"/>
  <c r="E42" i="1"/>
  <c r="C14" i="1"/>
  <c r="C24" i="1"/>
  <c r="B42" i="3" l="1"/>
  <c r="E24" i="1"/>
  <c r="E44" i="1" s="1"/>
  <c r="B27" i="3" s="1"/>
  <c r="B35" i="3" s="1"/>
  <c r="B38" i="3" s="1"/>
  <c r="B45" i="3" s="1"/>
  <c r="A46" i="3" s="1"/>
  <c r="B161" i="1" l="1"/>
  <c r="B164" i="1" s="1"/>
</calcChain>
</file>

<file path=xl/sharedStrings.xml><?xml version="1.0" encoding="utf-8"?>
<sst xmlns="http://schemas.openxmlformats.org/spreadsheetml/2006/main" count="366" uniqueCount="162">
  <si>
    <t>Einnahmen</t>
  </si>
  <si>
    <t>Lohn &amp; Gehalt</t>
  </si>
  <si>
    <t>Urlaubs- &amp; Weihnachtsgeld</t>
  </si>
  <si>
    <t>Nebeneinkünfte</t>
  </si>
  <si>
    <t>Geschäftseinkünfte</t>
  </si>
  <si>
    <t>Kaltmieteinnahmen</t>
  </si>
  <si>
    <t>Rente</t>
  </si>
  <si>
    <t>Zinseinkünfte</t>
  </si>
  <si>
    <t>Kindergeld</t>
  </si>
  <si>
    <t>AlG1 / 2</t>
  </si>
  <si>
    <t>Wohngeld</t>
  </si>
  <si>
    <t>Unterhalt</t>
  </si>
  <si>
    <t>Erziehungsgeld</t>
  </si>
  <si>
    <t>Sonstiges</t>
  </si>
  <si>
    <t>mtl. Wert</t>
  </si>
  <si>
    <t>∑-Einnahmen</t>
  </si>
  <si>
    <t>Name</t>
  </si>
  <si>
    <t>Datum</t>
  </si>
  <si>
    <t>Ausgaben</t>
  </si>
  <si>
    <t>Kaltmiete</t>
  </si>
  <si>
    <t>Nebenkosten Wohnen</t>
  </si>
  <si>
    <t>Lebenshaltung (z.B. Lebensmittel)</t>
  </si>
  <si>
    <t>Mobilität</t>
  </si>
  <si>
    <t>Kommunikation (Internet, Handy, ...)</t>
  </si>
  <si>
    <t>Freizeit</t>
  </si>
  <si>
    <t>Steuern</t>
  </si>
  <si>
    <t>Kredite/Darlehen/sonstige Ratenverpflichtungen</t>
  </si>
  <si>
    <t>∑-Ausgaben</t>
  </si>
  <si>
    <t>Altersvorsorge</t>
  </si>
  <si>
    <t>Kranken-, Risiko- &amp; Sachversicherungen</t>
  </si>
  <si>
    <t>∑-Überschussverwendung</t>
  </si>
  <si>
    <t>Vor Verwendung:</t>
  </si>
  <si>
    <t>Überschuss (1)</t>
  </si>
  <si>
    <t>Überschuss (2)</t>
  </si>
  <si>
    <t>Noch verfügbarer Betrag:</t>
  </si>
  <si>
    <t>Rainer Zufall &amp; Erika Zufall</t>
  </si>
  <si>
    <t>Lebensmittel</t>
  </si>
  <si>
    <t>Lebenshaltungskosten</t>
  </si>
  <si>
    <t>- Supermarkt</t>
  </si>
  <si>
    <t>- Getränkemarkt</t>
  </si>
  <si>
    <t>- Kantine</t>
  </si>
  <si>
    <t>- Bäcker</t>
  </si>
  <si>
    <t>- Metzger</t>
  </si>
  <si>
    <t>- Genussmittel (Tabak, Alkohol, …)</t>
  </si>
  <si>
    <t>- Sonstiges</t>
  </si>
  <si>
    <t>Betrag</t>
  </si>
  <si>
    <t>Zahlweise</t>
  </si>
  <si>
    <t>Summe pro Jahr</t>
  </si>
  <si>
    <t>monatlich</t>
  </si>
  <si>
    <t>Gesundheit</t>
  </si>
  <si>
    <t>- Medikamente</t>
  </si>
  <si>
    <t>- Krankengymnastik</t>
  </si>
  <si>
    <t>- Friseur</t>
  </si>
  <si>
    <t>- Kosmetik &amp; Fußpflege</t>
  </si>
  <si>
    <t>- Parfümerie &amp; Drogerie</t>
  </si>
  <si>
    <t>- Massage</t>
  </si>
  <si>
    <t>Bekleidung</t>
  </si>
  <si>
    <t>- Sommerkleidung</t>
  </si>
  <si>
    <t>- Winterkleidung</t>
  </si>
  <si>
    <t>- Sportkleidung</t>
  </si>
  <si>
    <t>- Schuhe</t>
  </si>
  <si>
    <t>Kinder</t>
  </si>
  <si>
    <t>- Taschengeld</t>
  </si>
  <si>
    <t>- Kindergarten / Schule</t>
  </si>
  <si>
    <t>- Ausbildung / Studium</t>
  </si>
  <si>
    <t>- Hobbys (Sportverein, …)</t>
  </si>
  <si>
    <t>- Babysitter</t>
  </si>
  <si>
    <t>- Kleidung</t>
  </si>
  <si>
    <t>-Sonstiges</t>
  </si>
  <si>
    <t>jährlich</t>
  </si>
  <si>
    <t>∑- Lebensmittel</t>
  </si>
  <si>
    <t>∑- Gesundheit</t>
  </si>
  <si>
    <t>∑- Bekleidung</t>
  </si>
  <si>
    <t>∑- Kinder</t>
  </si>
  <si>
    <t>Kommunikation</t>
  </si>
  <si>
    <t>- Strom</t>
  </si>
  <si>
    <t>- Gas/ Öl</t>
  </si>
  <si>
    <t>- Wasser / Abwasser</t>
  </si>
  <si>
    <t>- Müll</t>
  </si>
  <si>
    <t>- Grundsteuer</t>
  </si>
  <si>
    <t>- Reinigungskraft</t>
  </si>
  <si>
    <t>- Schornsteinfeger</t>
  </si>
  <si>
    <t>- Gärtner</t>
  </si>
  <si>
    <t>vierteljährlich</t>
  </si>
  <si>
    <t>halbjährlich</t>
  </si>
  <si>
    <t>wöchentlich</t>
  </si>
  <si>
    <t>∑- Nebenkosten</t>
  </si>
  <si>
    <t>- Rundfunk</t>
  </si>
  <si>
    <t>- Festnetz &amp; Internet</t>
  </si>
  <si>
    <t>- Mobilfunk</t>
  </si>
  <si>
    <t>- Zeitungen</t>
  </si>
  <si>
    <t>∑- Kommunikation</t>
  </si>
  <si>
    <t>Wohnen</t>
  </si>
  <si>
    <t>KFZ A</t>
  </si>
  <si>
    <t>Versicherung</t>
  </si>
  <si>
    <t>- Steuern</t>
  </si>
  <si>
    <t>Kraftstoff</t>
  </si>
  <si>
    <t>Inspektionen &amp; Reperatur</t>
  </si>
  <si>
    <t>Reinigung</t>
  </si>
  <si>
    <t>Pauschale (z.B. 30 Cent pro km)</t>
  </si>
  <si>
    <t>KFZ B</t>
  </si>
  <si>
    <t>Bus</t>
  </si>
  <si>
    <t>Bahn</t>
  </si>
  <si>
    <t>Flugzeug</t>
  </si>
  <si>
    <t>ÖP(N)V</t>
  </si>
  <si>
    <t>∑- Mobilität</t>
  </si>
  <si>
    <t>∑- KFZ A</t>
  </si>
  <si>
    <t>∑- KFZ B</t>
  </si>
  <si>
    <t>∑- ÖP(N)V</t>
  </si>
  <si>
    <t>Ausflüge</t>
  </si>
  <si>
    <t>Essen gehen</t>
  </si>
  <si>
    <t>Kino</t>
  </si>
  <si>
    <t>Theater</t>
  </si>
  <si>
    <t>Sommerurlaub</t>
  </si>
  <si>
    <t>Winterurlaub</t>
  </si>
  <si>
    <t>Kurzurlaube</t>
  </si>
  <si>
    <t>Geschenke</t>
  </si>
  <si>
    <t>Geburtstage</t>
  </si>
  <si>
    <t>Festtage (Weihnachten, Ostern, …)</t>
  </si>
  <si>
    <t>Hobbys</t>
  </si>
  <si>
    <t>Haustiere</t>
  </si>
  <si>
    <t>Kultur</t>
  </si>
  <si>
    <t>Mitgliedschaften</t>
  </si>
  <si>
    <t>Automobilclub (ADAC, …)</t>
  </si>
  <si>
    <t>Sport</t>
  </si>
  <si>
    <t>Vereine (Sport, Fitnessstudio, Angeln, …)</t>
  </si>
  <si>
    <t>Streaming (Netflix, Spotify, …)</t>
  </si>
  <si>
    <t>∑- Freizeit</t>
  </si>
  <si>
    <t>Ehe</t>
  </si>
  <si>
    <t>Kind</t>
  </si>
  <si>
    <t>Eltern</t>
  </si>
  <si>
    <t>∑- Unterhalt</t>
  </si>
  <si>
    <t>Steuerberater</t>
  </si>
  <si>
    <t>Bank</t>
  </si>
  <si>
    <t>Gewerkschaft</t>
  </si>
  <si>
    <t>Spenden</t>
  </si>
  <si>
    <t>∑- Sonstiges</t>
  </si>
  <si>
    <t>Kredite</t>
  </si>
  <si>
    <t>Versicherungen</t>
  </si>
  <si>
    <t>Haftpflicht</t>
  </si>
  <si>
    <t>Hausrat</t>
  </si>
  <si>
    <t>Gebäude</t>
  </si>
  <si>
    <t>Rechtsschutz</t>
  </si>
  <si>
    <t>private Krankenversicherung</t>
  </si>
  <si>
    <t>Berufsunfähigkeitsversicherung</t>
  </si>
  <si>
    <t>Pflegeversicherung</t>
  </si>
  <si>
    <t>Sonstige Versicherungen</t>
  </si>
  <si>
    <t>Lebensversicherung</t>
  </si>
  <si>
    <t>∑- Versicherungen</t>
  </si>
  <si>
    <t>Urlaube</t>
  </si>
  <si>
    <t>∑- Lebenshaltungskosten</t>
  </si>
  <si>
    <t>Einkommenssteuer Vorauszahlung</t>
  </si>
  <si>
    <t>Betriebliche Altersvorsorge</t>
  </si>
  <si>
    <t>Sparpläne</t>
  </si>
  <si>
    <t>∑- Altersvorsorge</t>
  </si>
  <si>
    <t>Rücklagen / Altersvorsorge</t>
  </si>
  <si>
    <t>Person 1</t>
  </si>
  <si>
    <t>Person 2</t>
  </si>
  <si>
    <t>Monatliche Ein- und Ausgabenübersicht</t>
  </si>
  <si>
    <t>Gesamtausgaben (Jahr)</t>
  </si>
  <si>
    <t>Gesamtausgaben (im Monat, Durchschnitt)</t>
  </si>
  <si>
    <t>Urlaubs- &amp; Weihnachtsgeld (Jahreswert!)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</si>
</sst>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i/>
      <u/>
      <sz val="2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0" fillId="8" borderId="2" xfId="0" applyFill="1" applyBorder="1"/>
    <xf numFmtId="0" fontId="4" fillId="9" borderId="0" xfId="0" applyFont="1" applyFill="1" applyAlignment="1">
      <alignment horizontal="center"/>
    </xf>
    <xf numFmtId="0" fontId="0" fillId="10" borderId="0" xfId="0" applyFill="1"/>
    <xf numFmtId="0" fontId="3" fillId="10" borderId="0" xfId="0" applyFont="1" applyFill="1" applyProtection="1">
      <protection locked="0"/>
    </xf>
    <xf numFmtId="14" fontId="3" fillId="10" borderId="0" xfId="0" applyNumberFormat="1" applyFont="1" applyFill="1" applyProtection="1">
      <protection locked="0"/>
    </xf>
    <xf numFmtId="44" fontId="0" fillId="10" borderId="0" xfId="1" applyFont="1" applyFill="1"/>
    <xf numFmtId="44" fontId="3" fillId="0" borderId="10" xfId="1" applyFont="1" applyBorder="1" applyProtection="1">
      <protection locked="0"/>
    </xf>
    <xf numFmtId="44" fontId="3" fillId="4" borderId="11" xfId="1" applyFont="1" applyFill="1" applyBorder="1" applyProtection="1"/>
    <xf numFmtId="44" fontId="6" fillId="6" borderId="11" xfId="1" applyFont="1" applyFill="1" applyBorder="1"/>
    <xf numFmtId="44" fontId="3" fillId="10" borderId="10" xfId="1" applyFont="1" applyFill="1" applyBorder="1" applyProtection="1">
      <protection locked="0"/>
    </xf>
    <xf numFmtId="44" fontId="3" fillId="8" borderId="11" xfId="1" applyFont="1" applyFill="1" applyBorder="1"/>
    <xf numFmtId="49" fontId="4" fillId="9" borderId="0" xfId="0" applyNumberFormat="1" applyFont="1" applyFill="1" applyAlignment="1">
      <alignment horizontal="center"/>
    </xf>
    <xf numFmtId="49" fontId="0" fillId="10" borderId="0" xfId="0" applyNumberFormat="1" applyFill="1"/>
    <xf numFmtId="44" fontId="0" fillId="10" borderId="10" xfId="1" applyFont="1" applyFill="1" applyBorder="1"/>
    <xf numFmtId="44" fontId="0" fillId="10" borderId="11" xfId="1" applyFont="1" applyFill="1" applyBorder="1"/>
    <xf numFmtId="44" fontId="0" fillId="10" borderId="15" xfId="1" applyFont="1" applyFill="1" applyBorder="1"/>
    <xf numFmtId="49" fontId="0" fillId="4" borderId="16" xfId="0" applyNumberFormat="1" applyFill="1" applyBorder="1"/>
    <xf numFmtId="0" fontId="0" fillId="10" borderId="17" xfId="0" applyFill="1" applyBorder="1"/>
    <xf numFmtId="0" fontId="0" fillId="10" borderId="18" xfId="0" applyFill="1" applyBorder="1"/>
    <xf numFmtId="49" fontId="5" fillId="10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10" borderId="0" xfId="0" applyNumberFormat="1" applyFont="1" applyFill="1"/>
    <xf numFmtId="44" fontId="0" fillId="10" borderId="22" xfId="1" applyFont="1" applyFill="1" applyBorder="1"/>
    <xf numFmtId="49" fontId="5" fillId="10" borderId="16" xfId="0" applyNumberFormat="1" applyFont="1" applyFill="1" applyBorder="1"/>
    <xf numFmtId="0" fontId="0" fillId="10" borderId="23" xfId="0" applyFill="1" applyBorder="1"/>
    <xf numFmtId="44" fontId="3" fillId="10" borderId="10" xfId="1" applyFont="1" applyFill="1" applyBorder="1"/>
    <xf numFmtId="44" fontId="3" fillId="10" borderId="22" xfId="1" applyFont="1" applyFill="1" applyBorder="1"/>
    <xf numFmtId="49" fontId="6" fillId="10" borderId="16" xfId="0" applyNumberFormat="1" applyFont="1" applyFill="1" applyBorder="1"/>
    <xf numFmtId="0" fontId="3" fillId="10" borderId="23" xfId="0" applyFont="1" applyFill="1" applyBorder="1"/>
    <xf numFmtId="49" fontId="5" fillId="10" borderId="24" xfId="0" applyNumberFormat="1" applyFont="1" applyFill="1" applyBorder="1"/>
    <xf numFmtId="49" fontId="4" fillId="2" borderId="5" xfId="0" applyNumberFormat="1" applyFont="1" applyFill="1" applyBorder="1"/>
    <xf numFmtId="49" fontId="0" fillId="10" borderId="26" xfId="0" applyNumberFormat="1" applyFill="1" applyBorder="1"/>
    <xf numFmtId="49" fontId="0" fillId="10" borderId="27" xfId="0" applyNumberFormat="1" applyFill="1" applyBorder="1"/>
    <xf numFmtId="0" fontId="0" fillId="10" borderId="3" xfId="0" applyFill="1" applyBorder="1"/>
    <xf numFmtId="44" fontId="0" fillId="10" borderId="4" xfId="1" applyFont="1" applyFill="1" applyBorder="1"/>
    <xf numFmtId="0" fontId="0" fillId="10" borderId="6" xfId="0" applyFill="1" applyBorder="1"/>
    <xf numFmtId="0" fontId="0" fillId="10" borderId="0" xfId="0" applyFill="1" applyBorder="1"/>
    <xf numFmtId="49" fontId="0" fillId="10" borderId="6" xfId="0" applyNumberFormat="1" applyFill="1" applyBorder="1"/>
    <xf numFmtId="49" fontId="5" fillId="10" borderId="7" xfId="0" applyNumberFormat="1" applyFont="1" applyFill="1" applyBorder="1"/>
    <xf numFmtId="44" fontId="0" fillId="10" borderId="28" xfId="1" applyFont="1" applyFill="1" applyBorder="1"/>
    <xf numFmtId="0" fontId="0" fillId="10" borderId="28" xfId="0" applyFill="1" applyBorder="1"/>
    <xf numFmtId="44" fontId="0" fillId="10" borderId="23" xfId="1" applyFont="1" applyFill="1" applyBorder="1"/>
    <xf numFmtId="44" fontId="0" fillId="10" borderId="1" xfId="1" applyFont="1" applyFill="1" applyBorder="1"/>
    <xf numFmtId="44" fontId="0" fillId="10" borderId="25" xfId="1" applyFont="1" applyFill="1" applyBorder="1"/>
    <xf numFmtId="49" fontId="5" fillId="10" borderId="6" xfId="0" applyNumberFormat="1" applyFont="1" applyFill="1" applyBorder="1"/>
    <xf numFmtId="0" fontId="0" fillId="10" borderId="29" xfId="0" applyFill="1" applyBorder="1"/>
    <xf numFmtId="44" fontId="0" fillId="10" borderId="30" xfId="1" applyFont="1" applyFill="1" applyBorder="1"/>
    <xf numFmtId="44" fontId="0" fillId="10" borderId="31" xfId="1" applyFont="1" applyFill="1" applyBorder="1"/>
    <xf numFmtId="49" fontId="5" fillId="10" borderId="26" xfId="0" applyNumberFormat="1" applyFont="1" applyFill="1" applyBorder="1"/>
    <xf numFmtId="44" fontId="0" fillId="10" borderId="1" xfId="0" applyNumberFormat="1" applyFill="1" applyBorder="1"/>
    <xf numFmtId="49" fontId="0" fillId="10" borderId="32" xfId="0" applyNumberFormat="1" applyFill="1" applyBorder="1"/>
    <xf numFmtId="44" fontId="0" fillId="10" borderId="34" xfId="1" applyFont="1" applyFill="1" applyBorder="1"/>
    <xf numFmtId="49" fontId="5" fillId="10" borderId="27" xfId="0" applyNumberFormat="1" applyFont="1" applyFill="1" applyBorder="1"/>
    <xf numFmtId="49" fontId="0" fillId="10" borderId="35" xfId="0" applyNumberFormat="1" applyFill="1" applyBorder="1"/>
    <xf numFmtId="44" fontId="0" fillId="10" borderId="23" xfId="0" applyNumberFormat="1" applyFill="1" applyBorder="1"/>
    <xf numFmtId="49" fontId="0" fillId="10" borderId="35" xfId="0" quotePrefix="1" applyNumberFormat="1" applyFill="1" applyBorder="1"/>
    <xf numFmtId="49" fontId="0" fillId="10" borderId="26" xfId="0" quotePrefix="1" applyNumberFormat="1" applyFill="1" applyBorder="1"/>
    <xf numFmtId="49" fontId="0" fillId="10" borderId="27" xfId="0" quotePrefix="1" applyNumberFormat="1" applyFill="1" applyBorder="1"/>
    <xf numFmtId="49" fontId="4" fillId="2" borderId="1" xfId="0" applyNumberFormat="1" applyFont="1" applyFill="1" applyBorder="1"/>
    <xf numFmtId="49" fontId="4" fillId="2" borderId="2" xfId="0" applyNumberFormat="1" applyFont="1" applyFill="1" applyBorder="1"/>
    <xf numFmtId="44" fontId="0" fillId="10" borderId="37" xfId="1" applyFont="1" applyFill="1" applyBorder="1"/>
    <xf numFmtId="49" fontId="0" fillId="4" borderId="24" xfId="0" applyNumberFormat="1" applyFill="1" applyBorder="1"/>
    <xf numFmtId="49" fontId="0" fillId="4" borderId="2" xfId="0" applyNumberFormat="1" applyFill="1" applyBorder="1"/>
    <xf numFmtId="49" fontId="0" fillId="10" borderId="38" xfId="0" applyNumberFormat="1" applyFill="1" applyBorder="1"/>
    <xf numFmtId="44" fontId="0" fillId="10" borderId="12" xfId="1" applyFont="1" applyFill="1" applyBorder="1"/>
    <xf numFmtId="49" fontId="3" fillId="10" borderId="26" xfId="0" applyNumberFormat="1" applyFont="1" applyFill="1" applyBorder="1"/>
    <xf numFmtId="49" fontId="3" fillId="10" borderId="27" xfId="0" applyNumberFormat="1" applyFont="1" applyFill="1" applyBorder="1"/>
    <xf numFmtId="164" fontId="3" fillId="10" borderId="0" xfId="1" applyNumberFormat="1" applyFont="1" applyFill="1" applyAlignment="1">
      <alignment horizontal="center"/>
    </xf>
    <xf numFmtId="49" fontId="6" fillId="10" borderId="24" xfId="0" applyNumberFormat="1" applyFont="1" applyFill="1" applyBorder="1"/>
    <xf numFmtId="44" fontId="3" fillId="10" borderId="10" xfId="1" applyNumberFormat="1" applyFont="1" applyFill="1" applyBorder="1" applyProtection="1">
      <protection locked="0"/>
    </xf>
    <xf numFmtId="49" fontId="6" fillId="10" borderId="0" xfId="0" applyNumberFormat="1" applyFont="1" applyFill="1" applyBorder="1"/>
    <xf numFmtId="0" fontId="3" fillId="10" borderId="0" xfId="0" applyFont="1" applyFill="1" applyBorder="1"/>
    <xf numFmtId="49" fontId="6" fillId="10" borderId="26" xfId="0" applyNumberFormat="1" applyFont="1" applyFill="1" applyBorder="1"/>
    <xf numFmtId="44" fontId="0" fillId="10" borderId="3" xfId="1" applyFont="1" applyFill="1" applyBorder="1"/>
    <xf numFmtId="44" fontId="0" fillId="10" borderId="17" xfId="1" applyFont="1" applyFill="1" applyBorder="1"/>
    <xf numFmtId="44" fontId="3" fillId="10" borderId="1" xfId="0" applyNumberFormat="1" applyFont="1" applyFill="1" applyBorder="1"/>
    <xf numFmtId="44" fontId="3" fillId="0" borderId="15" xfId="1" applyFont="1" applyBorder="1" applyProtection="1">
      <protection locked="0"/>
    </xf>
    <xf numFmtId="0" fontId="7" fillId="3" borderId="36" xfId="0" applyFont="1" applyFill="1" applyBorder="1" applyAlignment="1"/>
    <xf numFmtId="0" fontId="0" fillId="2" borderId="1" xfId="0" applyFill="1" applyBorder="1"/>
    <xf numFmtId="0" fontId="7" fillId="5" borderId="36" xfId="0" applyFont="1" applyFill="1" applyBorder="1" applyAlignment="1"/>
    <xf numFmtId="0" fontId="5" fillId="6" borderId="1" xfId="0" applyFont="1" applyFill="1" applyBorder="1"/>
    <xf numFmtId="0" fontId="3" fillId="10" borderId="6" xfId="0" applyFont="1" applyFill="1" applyBorder="1" applyAlignment="1">
      <alignment horizontal="right"/>
    </xf>
    <xf numFmtId="44" fontId="0" fillId="10" borderId="29" xfId="1" applyFont="1" applyFill="1" applyBorder="1" applyAlignment="1">
      <alignment horizontal="center"/>
    </xf>
    <xf numFmtId="0" fontId="3" fillId="10" borderId="45" xfId="0" applyFont="1" applyFill="1" applyBorder="1"/>
    <xf numFmtId="0" fontId="3" fillId="8" borderId="46" xfId="0" applyFont="1" applyFill="1" applyBorder="1"/>
    <xf numFmtId="0" fontId="7" fillId="7" borderId="5" xfId="0" applyFont="1" applyFill="1" applyBorder="1" applyAlignment="1">
      <alignment horizontal="center"/>
    </xf>
    <xf numFmtId="0" fontId="7" fillId="7" borderId="36" xfId="0" applyFont="1" applyFill="1" applyBorder="1" applyAlignment="1">
      <alignment horizontal="center"/>
    </xf>
    <xf numFmtId="0" fontId="7" fillId="7" borderId="36" xfId="0" applyFont="1" applyFill="1" applyBorder="1" applyAlignment="1"/>
    <xf numFmtId="0" fontId="3" fillId="10" borderId="16" xfId="0" applyFont="1" applyFill="1" applyBorder="1"/>
    <xf numFmtId="44" fontId="3" fillId="0" borderId="42" xfId="1" applyFont="1" applyBorder="1"/>
    <xf numFmtId="0" fontId="2" fillId="10" borderId="0" xfId="0" applyFont="1" applyFill="1"/>
    <xf numFmtId="44" fontId="0" fillId="10" borderId="0" xfId="0" applyNumberFormat="1" applyFill="1"/>
    <xf numFmtId="49" fontId="4" fillId="2" borderId="24" xfId="0" applyNumberFormat="1" applyFont="1" applyFill="1" applyBorder="1"/>
    <xf numFmtId="14" fontId="3" fillId="4" borderId="2" xfId="0" applyNumberFormat="1" applyFont="1" applyFill="1" applyBorder="1" applyProtection="1">
      <protection locked="0"/>
    </xf>
    <xf numFmtId="44" fontId="4" fillId="2" borderId="12" xfId="1" applyFont="1" applyFill="1" applyBorder="1"/>
    <xf numFmtId="44" fontId="4" fillId="2" borderId="1" xfId="1" applyFont="1" applyFill="1" applyBorder="1"/>
    <xf numFmtId="49" fontId="4" fillId="2" borderId="48" xfId="0" applyNumberFormat="1" applyFont="1" applyFill="1" applyBorder="1"/>
    <xf numFmtId="44" fontId="0" fillId="10" borderId="13" xfId="1" applyFont="1" applyFill="1" applyBorder="1" applyProtection="1">
      <protection locked="0"/>
    </xf>
    <xf numFmtId="0" fontId="0" fillId="10" borderId="14" xfId="0" applyFill="1" applyBorder="1" applyProtection="1">
      <protection locked="0"/>
    </xf>
    <xf numFmtId="44" fontId="0" fillId="10" borderId="8" xfId="1" applyFont="1" applyFill="1" applyBorder="1" applyProtection="1">
      <protection locked="0"/>
    </xf>
    <xf numFmtId="0" fontId="0" fillId="10" borderId="9" xfId="0" applyFill="1" applyBorder="1" applyProtection="1">
      <protection locked="0"/>
    </xf>
    <xf numFmtId="44" fontId="0" fillId="10" borderId="19" xfId="1" applyFont="1" applyFill="1" applyBorder="1" applyProtection="1">
      <protection locked="0"/>
    </xf>
    <xf numFmtId="0" fontId="0" fillId="10" borderId="21" xfId="0" applyFill="1" applyBorder="1" applyProtection="1">
      <protection locked="0"/>
    </xf>
    <xf numFmtId="0" fontId="0" fillId="10" borderId="13" xfId="0" applyFill="1" applyBorder="1" applyProtection="1">
      <protection locked="0"/>
    </xf>
    <xf numFmtId="0" fontId="0" fillId="10" borderId="8" xfId="0" applyFill="1" applyBorder="1" applyProtection="1">
      <protection locked="0"/>
    </xf>
    <xf numFmtId="0" fontId="0" fillId="10" borderId="19" xfId="0" applyFill="1" applyBorder="1" applyProtection="1">
      <protection locked="0"/>
    </xf>
    <xf numFmtId="44" fontId="0" fillId="10" borderId="33" xfId="1" applyFont="1" applyFill="1" applyBorder="1" applyProtection="1">
      <protection locked="0"/>
    </xf>
    <xf numFmtId="0" fontId="0" fillId="10" borderId="33" xfId="0" applyFill="1" applyBorder="1" applyProtection="1">
      <protection locked="0"/>
    </xf>
    <xf numFmtId="44" fontId="0" fillId="10" borderId="43" xfId="1" applyFont="1" applyFill="1" applyBorder="1" applyProtection="1">
      <protection locked="0"/>
    </xf>
    <xf numFmtId="0" fontId="0" fillId="10" borderId="44" xfId="0" applyFill="1" applyBorder="1" applyProtection="1">
      <protection locked="0"/>
    </xf>
    <xf numFmtId="44" fontId="0" fillId="10" borderId="39" xfId="1" applyFont="1" applyFill="1" applyBorder="1" applyProtection="1">
      <protection locked="0"/>
    </xf>
    <xf numFmtId="0" fontId="0" fillId="10" borderId="40" xfId="0" applyFill="1" applyBorder="1" applyProtection="1">
      <protection locked="0"/>
    </xf>
    <xf numFmtId="0" fontId="0" fillId="10" borderId="41" xfId="0" applyFill="1" applyBorder="1" applyProtection="1">
      <protection locked="0"/>
    </xf>
    <xf numFmtId="0" fontId="3" fillId="10" borderId="0" xfId="0" applyNumberFormat="1" applyFont="1" applyFill="1" applyProtection="1">
      <protection locked="0"/>
    </xf>
    <xf numFmtId="49" fontId="3" fillId="10" borderId="0" xfId="0" applyNumberFormat="1" applyFont="1" applyFill="1" applyProtection="1"/>
    <xf numFmtId="44" fontId="0" fillId="10" borderId="10" xfId="1" applyFont="1" applyFill="1" applyBorder="1" applyProtection="1">
      <protection locked="0"/>
    </xf>
    <xf numFmtId="44" fontId="0" fillId="10" borderId="11" xfId="1" applyFont="1" applyFill="1" applyBorder="1" applyProtection="1">
      <protection locked="0"/>
    </xf>
    <xf numFmtId="44" fontId="4" fillId="2" borderId="1" xfId="1" applyFont="1" applyFill="1" applyBorder="1" applyProtection="1">
      <protection locked="0"/>
    </xf>
    <xf numFmtId="44" fontId="0" fillId="10" borderId="4" xfId="0" applyNumberFormat="1" applyFill="1" applyBorder="1"/>
    <xf numFmtId="44" fontId="3" fillId="10" borderId="8" xfId="1" applyFont="1" applyFill="1" applyBorder="1" applyProtection="1">
      <protection locked="0"/>
    </xf>
    <xf numFmtId="0" fontId="3" fillId="10" borderId="9" xfId="0" applyFont="1" applyFill="1" applyBorder="1" applyProtection="1">
      <protection locked="0"/>
    </xf>
    <xf numFmtId="44" fontId="3" fillId="10" borderId="19" xfId="1" applyFont="1" applyFill="1" applyBorder="1" applyProtection="1">
      <protection locked="0"/>
    </xf>
    <xf numFmtId="0" fontId="3" fillId="10" borderId="21" xfId="0" applyFont="1" applyFill="1" applyBorder="1" applyProtection="1">
      <protection locked="0"/>
    </xf>
    <xf numFmtId="44" fontId="3" fillId="10" borderId="20" xfId="1" applyFont="1" applyFill="1" applyBorder="1" applyProtection="1">
      <protection locked="0"/>
    </xf>
    <xf numFmtId="0" fontId="3" fillId="0" borderId="47" xfId="0" applyFont="1" applyBorder="1"/>
    <xf numFmtId="0" fontId="3" fillId="0" borderId="45" xfId="0" applyFont="1" applyBorder="1"/>
    <xf numFmtId="0" fontId="6" fillId="4" borderId="46" xfId="0" applyFont="1" applyFill="1" applyBorder="1"/>
    <xf numFmtId="0" fontId="6" fillId="6" borderId="46" xfId="0" applyFont="1" applyFill="1" applyBorder="1"/>
    <xf numFmtId="49" fontId="0" fillId="4" borderId="1" xfId="0" applyNumberFormat="1" applyFill="1" applyBorder="1"/>
    <xf numFmtId="49" fontId="3" fillId="10" borderId="32" xfId="0" applyNumberFormat="1" applyFont="1" applyFill="1" applyBorder="1"/>
    <xf numFmtId="0" fontId="3" fillId="10" borderId="47" xfId="0" applyFont="1" applyFill="1" applyBorder="1" applyProtection="1">
      <protection locked="0"/>
    </xf>
    <xf numFmtId="0" fontId="3" fillId="10" borderId="46" xfId="0" applyFont="1" applyFill="1" applyBorder="1" applyProtection="1">
      <protection locked="0"/>
    </xf>
    <xf numFmtId="0" fontId="3" fillId="10" borderId="7" xfId="0" applyFont="1" applyFill="1" applyBorder="1" applyProtection="1">
      <protection locked="0"/>
    </xf>
    <xf numFmtId="0" fontId="3" fillId="10" borderId="45" xfId="0" applyFont="1" applyFill="1" applyBorder="1" applyProtection="1">
      <protection locked="0"/>
    </xf>
    <xf numFmtId="0" fontId="7" fillId="0" borderId="0" xfId="0" applyFont="1"/>
    <xf numFmtId="49" fontId="3" fillId="10" borderId="0" xfId="0" applyNumberFormat="1" applyFont="1" applyFill="1" applyAlignment="1" applyProtection="1">
      <alignment horizontal="left"/>
      <protection locked="0"/>
    </xf>
    <xf numFmtId="0" fontId="8" fillId="10" borderId="0" xfId="0" applyFont="1" applyFill="1" applyAlignment="1">
      <alignment horizontal="left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3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00"/>
      <color rgb="FFFF6969"/>
      <color rgb="FFFF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34C5D2C-04D8-4CC1-8CFC-177560206D49}">
  <header guid="{F34C5D2C-04D8-4CC1-8CFC-177560206D49}" dateTime="2022-06-23T16:13:55" maxSheetId="4" userName="pg" r:id="rId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3E13C-EE59-47D0-B153-8482C4BE5E65}">
  <sheetPr>
    <tabColor rgb="FFFF0000"/>
  </sheetPr>
  <dimension ref="B2:E164"/>
  <sheetViews>
    <sheetView tabSelected="1" zoomScale="116" zoomScaleNormal="100" zoomScaleSheetLayoutView="144" zoomScalePageLayoutView="69" workbookViewId="0">
      <selection activeCell="C7" sqref="C7"/>
    </sheetView>
  </sheetViews>
  <sheetFormatPr baseColWidth="10" defaultRowHeight="14.4" x14ac:dyDescent="0.3"/>
  <cols>
    <col min="1" max="1" width="2.33203125" style="3" customWidth="1"/>
    <col min="2" max="2" width="46.77734375" style="13" bestFit="1" customWidth="1"/>
    <col min="3" max="3" width="11.5546875" style="3"/>
    <col min="4" max="4" width="13.77734375" style="3" bestFit="1" customWidth="1"/>
    <col min="5" max="5" width="17.44140625" style="3" customWidth="1"/>
    <col min="6" max="8" width="0" style="3" hidden="1" customWidth="1"/>
    <col min="9" max="16384" width="11.5546875" style="3"/>
  </cols>
  <sheetData>
    <row r="2" spans="2:5" ht="18" x14ac:dyDescent="0.35">
      <c r="B2" s="12" t="s">
        <v>16</v>
      </c>
      <c r="C2" s="12"/>
      <c r="D2" s="12"/>
      <c r="E2" s="2" t="s">
        <v>17</v>
      </c>
    </row>
    <row r="3" spans="2:5" ht="15.6" x14ac:dyDescent="0.3">
      <c r="B3" s="136" t="s">
        <v>35</v>
      </c>
      <c r="C3" s="136"/>
      <c r="D3" s="136"/>
      <c r="E3" s="5">
        <v>44562</v>
      </c>
    </row>
    <row r="4" spans="2:5" ht="15" thickBot="1" x14ac:dyDescent="0.35"/>
    <row r="5" spans="2:5" ht="18.600000000000001" thickBot="1" x14ac:dyDescent="0.4">
      <c r="B5" s="60" t="s">
        <v>37</v>
      </c>
      <c r="C5" s="37"/>
      <c r="D5" s="37"/>
      <c r="E5" s="37"/>
    </row>
    <row r="6" spans="2:5" ht="15" thickBot="1" x14ac:dyDescent="0.35">
      <c r="B6" s="17" t="s">
        <v>36</v>
      </c>
      <c r="C6" s="17" t="s">
        <v>45</v>
      </c>
      <c r="D6" s="17" t="s">
        <v>46</v>
      </c>
      <c r="E6" s="129" t="s">
        <v>47</v>
      </c>
    </row>
    <row r="7" spans="2:5" x14ac:dyDescent="0.3">
      <c r="B7" s="56" t="s">
        <v>38</v>
      </c>
      <c r="C7" s="98">
        <v>100</v>
      </c>
      <c r="D7" s="99" t="s">
        <v>85</v>
      </c>
      <c r="E7" s="65">
        <f t="shared" ref="E7:E13" si="0">IF(D7="wöchentlich",C7*52,IF(D7="monatlich",C7*12,IF(D7="vierteljährlich",C7*4,IF(D7="halbjährlich",C7*2,C7))))</f>
        <v>5200</v>
      </c>
    </row>
    <row r="8" spans="2:5" x14ac:dyDescent="0.3">
      <c r="B8" s="57" t="s">
        <v>39</v>
      </c>
      <c r="C8" s="100">
        <v>20</v>
      </c>
      <c r="D8" s="101" t="s">
        <v>48</v>
      </c>
      <c r="E8" s="14">
        <f t="shared" si="0"/>
        <v>240</v>
      </c>
    </row>
    <row r="9" spans="2:5" x14ac:dyDescent="0.3">
      <c r="B9" s="57" t="s">
        <v>40</v>
      </c>
      <c r="C9" s="100">
        <v>20</v>
      </c>
      <c r="D9" s="101" t="s">
        <v>48</v>
      </c>
      <c r="E9" s="14">
        <f t="shared" si="0"/>
        <v>240</v>
      </c>
    </row>
    <row r="10" spans="2:5" x14ac:dyDescent="0.3">
      <c r="B10" s="57" t="s">
        <v>41</v>
      </c>
      <c r="C10" s="100">
        <v>20</v>
      </c>
      <c r="D10" s="101" t="s">
        <v>48</v>
      </c>
      <c r="E10" s="14">
        <f t="shared" si="0"/>
        <v>240</v>
      </c>
    </row>
    <row r="11" spans="2:5" x14ac:dyDescent="0.3">
      <c r="B11" s="57" t="s">
        <v>42</v>
      </c>
      <c r="C11" s="100">
        <v>0</v>
      </c>
      <c r="D11" s="101" t="s">
        <v>48</v>
      </c>
      <c r="E11" s="14">
        <f t="shared" si="0"/>
        <v>0</v>
      </c>
    </row>
    <row r="12" spans="2:5" x14ac:dyDescent="0.3">
      <c r="B12" s="57" t="s">
        <v>43</v>
      </c>
      <c r="C12" s="100">
        <v>0</v>
      </c>
      <c r="D12" s="101" t="s">
        <v>48</v>
      </c>
      <c r="E12" s="14">
        <f t="shared" si="0"/>
        <v>0</v>
      </c>
    </row>
    <row r="13" spans="2:5" ht="15" thickBot="1" x14ac:dyDescent="0.35">
      <c r="B13" s="58" t="s">
        <v>44</v>
      </c>
      <c r="C13" s="102">
        <v>0</v>
      </c>
      <c r="D13" s="103" t="s">
        <v>48</v>
      </c>
      <c r="E13" s="15">
        <f t="shared" si="0"/>
        <v>0</v>
      </c>
    </row>
    <row r="14" spans="2:5" ht="15" thickBot="1" x14ac:dyDescent="0.35">
      <c r="B14" s="30" t="s">
        <v>70</v>
      </c>
      <c r="C14" s="55">
        <f>SUM(C7:C13)</f>
        <v>160</v>
      </c>
      <c r="D14" s="25"/>
      <c r="E14" s="119">
        <f>SUM(E7:E13)</f>
        <v>5920</v>
      </c>
    </row>
    <row r="15" spans="2:5" ht="15" thickBot="1" x14ac:dyDescent="0.35">
      <c r="B15" s="38"/>
      <c r="C15" s="37"/>
      <c r="D15" s="37"/>
      <c r="E15" s="46"/>
    </row>
    <row r="16" spans="2:5" ht="15" thickBot="1" x14ac:dyDescent="0.35">
      <c r="B16" s="17" t="s">
        <v>49</v>
      </c>
      <c r="C16" s="17" t="s">
        <v>45</v>
      </c>
      <c r="D16" s="17" t="s">
        <v>46</v>
      </c>
      <c r="E16" s="129" t="s">
        <v>47</v>
      </c>
    </row>
    <row r="17" spans="2:5" x14ac:dyDescent="0.3">
      <c r="B17" s="54" t="s">
        <v>50</v>
      </c>
      <c r="C17" s="98">
        <v>0</v>
      </c>
      <c r="D17" s="99" t="s">
        <v>48</v>
      </c>
      <c r="E17" s="16">
        <f t="shared" ref="E17:E23" si="1">IF(D17="wöchentlich",C17*52,IF(D17="monatlich",C17*12,IF(D17="vierteljährlich",C17*4,IF(D17="halbjährlich",C17*2,C17))))</f>
        <v>0</v>
      </c>
    </row>
    <row r="18" spans="2:5" x14ac:dyDescent="0.3">
      <c r="B18" s="32" t="s">
        <v>51</v>
      </c>
      <c r="C18" s="100">
        <v>0</v>
      </c>
      <c r="D18" s="101" t="s">
        <v>48</v>
      </c>
      <c r="E18" s="14">
        <f t="shared" si="1"/>
        <v>0</v>
      </c>
    </row>
    <row r="19" spans="2:5" x14ac:dyDescent="0.3">
      <c r="B19" s="32" t="s">
        <v>52</v>
      </c>
      <c r="C19" s="100">
        <v>15</v>
      </c>
      <c r="D19" s="101" t="s">
        <v>48</v>
      </c>
      <c r="E19" s="14">
        <f t="shared" si="1"/>
        <v>180</v>
      </c>
    </row>
    <row r="20" spans="2:5" x14ac:dyDescent="0.3">
      <c r="B20" s="32" t="s">
        <v>53</v>
      </c>
      <c r="C20" s="100">
        <v>0</v>
      </c>
      <c r="D20" s="101" t="s">
        <v>48</v>
      </c>
      <c r="E20" s="14">
        <f t="shared" si="1"/>
        <v>0</v>
      </c>
    </row>
    <row r="21" spans="2:5" x14ac:dyDescent="0.3">
      <c r="B21" s="32" t="s">
        <v>54</v>
      </c>
      <c r="C21" s="100">
        <v>15</v>
      </c>
      <c r="D21" s="101" t="s">
        <v>48</v>
      </c>
      <c r="E21" s="14">
        <f t="shared" si="1"/>
        <v>180</v>
      </c>
    </row>
    <row r="22" spans="2:5" x14ac:dyDescent="0.3">
      <c r="B22" s="32" t="s">
        <v>55</v>
      </c>
      <c r="C22" s="100">
        <v>0</v>
      </c>
      <c r="D22" s="101" t="s">
        <v>48</v>
      </c>
      <c r="E22" s="14">
        <f t="shared" si="1"/>
        <v>0</v>
      </c>
    </row>
    <row r="23" spans="2:5" ht="15" thickBot="1" x14ac:dyDescent="0.35">
      <c r="B23" s="33" t="s">
        <v>44</v>
      </c>
      <c r="C23" s="102">
        <v>0</v>
      </c>
      <c r="D23" s="103" t="s">
        <v>48</v>
      </c>
      <c r="E23" s="23">
        <f t="shared" si="1"/>
        <v>0</v>
      </c>
    </row>
    <row r="24" spans="2:5" ht="15" thickBot="1" x14ac:dyDescent="0.35">
      <c r="B24" s="30" t="s">
        <v>71</v>
      </c>
      <c r="C24" s="42">
        <f>SUM(C17:C23)</f>
        <v>30</v>
      </c>
      <c r="D24" s="25"/>
      <c r="E24" s="43">
        <f>SUM(E17:E23)</f>
        <v>360</v>
      </c>
    </row>
    <row r="25" spans="2:5" ht="15" thickBot="1" x14ac:dyDescent="0.35">
      <c r="B25" s="38"/>
      <c r="C25" s="37"/>
      <c r="D25" s="37"/>
      <c r="E25" s="46"/>
    </row>
    <row r="26" spans="2:5" ht="15" thickBot="1" x14ac:dyDescent="0.35">
      <c r="B26" s="17" t="s">
        <v>56</v>
      </c>
      <c r="C26" s="17" t="s">
        <v>45</v>
      </c>
      <c r="D26" s="17" t="s">
        <v>46</v>
      </c>
      <c r="E26" s="129" t="s">
        <v>47</v>
      </c>
    </row>
    <row r="27" spans="2:5" x14ac:dyDescent="0.3">
      <c r="B27" s="54" t="s">
        <v>57</v>
      </c>
      <c r="C27" s="98">
        <v>100</v>
      </c>
      <c r="D27" s="99" t="s">
        <v>69</v>
      </c>
      <c r="E27" s="16">
        <f>IF(D27="wöchentlich",C27*52,IF(D27="monatlich",C27*12,IF(D27="vierteljährlich",C27*4,IF(D27="halbjährlich",C27*2,C27))))</f>
        <v>100</v>
      </c>
    </row>
    <row r="28" spans="2:5" x14ac:dyDescent="0.3">
      <c r="B28" s="32" t="s">
        <v>58</v>
      </c>
      <c r="C28" s="100">
        <v>100</v>
      </c>
      <c r="D28" s="101" t="s">
        <v>69</v>
      </c>
      <c r="E28" s="14">
        <f t="shared" ref="E28:E31" si="2">IF(D28="wöchentlich",C28*52,IF(D28="monatlich",C28*12,IF(D28="vierteljährlich",C28*4,IF(D28="halbjährlich",C28*2,C28))))</f>
        <v>100</v>
      </c>
    </row>
    <row r="29" spans="2:5" x14ac:dyDescent="0.3">
      <c r="B29" s="32" t="s">
        <v>59</v>
      </c>
      <c r="C29" s="100">
        <v>20</v>
      </c>
      <c r="D29" s="101" t="s">
        <v>69</v>
      </c>
      <c r="E29" s="14">
        <f t="shared" si="2"/>
        <v>20</v>
      </c>
    </row>
    <row r="30" spans="2:5" x14ac:dyDescent="0.3">
      <c r="B30" s="32" t="s">
        <v>60</v>
      </c>
      <c r="C30" s="100">
        <v>100</v>
      </c>
      <c r="D30" s="101" t="s">
        <v>69</v>
      </c>
      <c r="E30" s="14">
        <f t="shared" si="2"/>
        <v>100</v>
      </c>
    </row>
    <row r="31" spans="2:5" ht="15" thickBot="1" x14ac:dyDescent="0.35">
      <c r="B31" s="33" t="s">
        <v>44</v>
      </c>
      <c r="C31" s="102">
        <v>20</v>
      </c>
      <c r="D31" s="103" t="s">
        <v>69</v>
      </c>
      <c r="E31" s="23">
        <f t="shared" si="2"/>
        <v>20</v>
      </c>
    </row>
    <row r="32" spans="2:5" ht="15" thickBot="1" x14ac:dyDescent="0.35">
      <c r="B32" s="30" t="s">
        <v>72</v>
      </c>
      <c r="C32" s="42">
        <f>SUM(C27:C31)</f>
        <v>340</v>
      </c>
      <c r="D32" s="25"/>
      <c r="E32" s="43">
        <f>SUM(E27:E31)</f>
        <v>340</v>
      </c>
    </row>
    <row r="33" spans="2:5" ht="15" thickBot="1" x14ac:dyDescent="0.35">
      <c r="B33" s="38"/>
      <c r="C33" s="37"/>
      <c r="D33" s="37"/>
      <c r="E33" s="46"/>
    </row>
    <row r="34" spans="2:5" ht="15" thickBot="1" x14ac:dyDescent="0.35">
      <c r="B34" s="17" t="s">
        <v>61</v>
      </c>
      <c r="C34" s="17" t="s">
        <v>45</v>
      </c>
      <c r="D34" s="17" t="s">
        <v>46</v>
      </c>
      <c r="E34" s="129" t="s">
        <v>47</v>
      </c>
    </row>
    <row r="35" spans="2:5" x14ac:dyDescent="0.3">
      <c r="B35" s="54" t="s">
        <v>62</v>
      </c>
      <c r="C35" s="98">
        <v>0</v>
      </c>
      <c r="D35" s="104" t="s">
        <v>48</v>
      </c>
      <c r="E35" s="61">
        <f>IF(D35="wöchentlich",C35*52,IF(D35="monatlich",C35*12,IF(D35="vierteljährlich",C35*4,IF(D35="halbjährlich",C35*2,C35))))</f>
        <v>0</v>
      </c>
    </row>
    <row r="36" spans="2:5" x14ac:dyDescent="0.3">
      <c r="B36" s="32" t="s">
        <v>63</v>
      </c>
      <c r="C36" s="100">
        <v>0</v>
      </c>
      <c r="D36" s="105" t="s">
        <v>48</v>
      </c>
      <c r="E36" s="47">
        <f t="shared" ref="E36:E41" si="3">IF(D36="wöchentlich",C36*52,IF(D36="monatlich",C36*12,IF(D36="vierteljährlich",C36*4,IF(D36="halbjährlich",C36*2,C36))))</f>
        <v>0</v>
      </c>
    </row>
    <row r="37" spans="2:5" x14ac:dyDescent="0.3">
      <c r="B37" s="32" t="s">
        <v>64</v>
      </c>
      <c r="C37" s="100">
        <v>0</v>
      </c>
      <c r="D37" s="105" t="s">
        <v>48</v>
      </c>
      <c r="E37" s="47">
        <f t="shared" si="3"/>
        <v>0</v>
      </c>
    </row>
    <row r="38" spans="2:5" x14ac:dyDescent="0.3">
      <c r="B38" s="32" t="s">
        <v>65</v>
      </c>
      <c r="C38" s="100">
        <v>0</v>
      </c>
      <c r="D38" s="105" t="s">
        <v>48</v>
      </c>
      <c r="E38" s="47">
        <f t="shared" si="3"/>
        <v>0</v>
      </c>
    </row>
    <row r="39" spans="2:5" x14ac:dyDescent="0.3">
      <c r="B39" s="32" t="s">
        <v>66</v>
      </c>
      <c r="C39" s="100">
        <v>0</v>
      </c>
      <c r="D39" s="105" t="s">
        <v>48</v>
      </c>
      <c r="E39" s="47">
        <f t="shared" si="3"/>
        <v>0</v>
      </c>
    </row>
    <row r="40" spans="2:5" x14ac:dyDescent="0.3">
      <c r="B40" s="32" t="s">
        <v>67</v>
      </c>
      <c r="C40" s="100">
        <v>30</v>
      </c>
      <c r="D40" s="105" t="s">
        <v>48</v>
      </c>
      <c r="E40" s="47">
        <f t="shared" si="3"/>
        <v>360</v>
      </c>
    </row>
    <row r="41" spans="2:5" ht="15" thickBot="1" x14ac:dyDescent="0.35">
      <c r="B41" s="33" t="s">
        <v>68</v>
      </c>
      <c r="C41" s="102">
        <v>0</v>
      </c>
      <c r="D41" s="106" t="s">
        <v>48</v>
      </c>
      <c r="E41" s="48">
        <f t="shared" si="3"/>
        <v>0</v>
      </c>
    </row>
    <row r="42" spans="2:5" ht="15" thickBot="1" x14ac:dyDescent="0.35">
      <c r="B42" s="30" t="s">
        <v>73</v>
      </c>
      <c r="C42" s="42">
        <f>SUM(C35:C41)</f>
        <v>30</v>
      </c>
      <c r="D42" s="25"/>
      <c r="E42" s="44">
        <f>SUM(E35:E41)</f>
        <v>360</v>
      </c>
    </row>
    <row r="43" spans="2:5" ht="15" thickBot="1" x14ac:dyDescent="0.35">
      <c r="B43" s="30"/>
      <c r="C43" s="42"/>
      <c r="D43" s="25"/>
      <c r="E43" s="44"/>
    </row>
    <row r="44" spans="2:5" ht="16.2" thickBot="1" x14ac:dyDescent="0.35">
      <c r="B44" s="69" t="s">
        <v>150</v>
      </c>
      <c r="C44" s="42"/>
      <c r="D44" s="25"/>
      <c r="E44" s="44">
        <f>E42+E32+E24+E14</f>
        <v>6980</v>
      </c>
    </row>
    <row r="45" spans="2:5" ht="15" thickBot="1" x14ac:dyDescent="0.35">
      <c r="B45" s="20"/>
      <c r="C45" s="6"/>
      <c r="E45" s="6"/>
    </row>
    <row r="46" spans="2:5" ht="18.600000000000001" thickBot="1" x14ac:dyDescent="0.4">
      <c r="B46" s="31" t="s">
        <v>138</v>
      </c>
      <c r="C46" s="17" t="s">
        <v>45</v>
      </c>
      <c r="D46" s="17" t="s">
        <v>46</v>
      </c>
      <c r="E46" s="129" t="s">
        <v>47</v>
      </c>
    </row>
    <row r="47" spans="2:5" x14ac:dyDescent="0.3">
      <c r="B47" s="49" t="s">
        <v>139</v>
      </c>
      <c r="C47" s="100">
        <v>7</v>
      </c>
      <c r="D47" s="101" t="s">
        <v>48</v>
      </c>
      <c r="E47" s="14">
        <f>IF(D47="wöchentlich",C47*52,IF(D47="monatlich",C47*12,IF(D47="vierteljährlich",C47*4,IF(D47="halbjährlich",C47*2,C47))))</f>
        <v>84</v>
      </c>
    </row>
    <row r="48" spans="2:5" x14ac:dyDescent="0.3">
      <c r="B48" s="49" t="s">
        <v>140</v>
      </c>
      <c r="C48" s="100">
        <v>15</v>
      </c>
      <c r="D48" s="101" t="s">
        <v>48</v>
      </c>
      <c r="E48" s="14">
        <f t="shared" ref="E48:E53" si="4">IF(D48="wöchentlich",C48*52,IF(D48="monatlich",C48*12,IF(D48="vierteljährlich",C48*4,IF(D48="halbjährlich",C48*2,C48))))</f>
        <v>180</v>
      </c>
    </row>
    <row r="49" spans="2:5" x14ac:dyDescent="0.3">
      <c r="B49" s="49" t="s">
        <v>141</v>
      </c>
      <c r="C49" s="100">
        <v>0</v>
      </c>
      <c r="D49" s="101" t="s">
        <v>48</v>
      </c>
      <c r="E49" s="14">
        <f t="shared" si="4"/>
        <v>0</v>
      </c>
    </row>
    <row r="50" spans="2:5" x14ac:dyDescent="0.3">
      <c r="B50" s="49" t="s">
        <v>142</v>
      </c>
      <c r="C50" s="100">
        <v>0</v>
      </c>
      <c r="D50" s="101" t="s">
        <v>48</v>
      </c>
      <c r="E50" s="14">
        <f t="shared" si="4"/>
        <v>0</v>
      </c>
    </row>
    <row r="51" spans="2:5" x14ac:dyDescent="0.3">
      <c r="B51" s="49" t="s">
        <v>143</v>
      </c>
      <c r="C51" s="100">
        <v>30</v>
      </c>
      <c r="D51" s="101" t="s">
        <v>48</v>
      </c>
      <c r="E51" s="14">
        <f t="shared" si="4"/>
        <v>360</v>
      </c>
    </row>
    <row r="52" spans="2:5" x14ac:dyDescent="0.3">
      <c r="B52" s="49" t="s">
        <v>144</v>
      </c>
      <c r="C52" s="100">
        <v>100</v>
      </c>
      <c r="D52" s="101" t="s">
        <v>48</v>
      </c>
      <c r="E52" s="14">
        <f t="shared" si="4"/>
        <v>1200</v>
      </c>
    </row>
    <row r="53" spans="2:5" x14ac:dyDescent="0.3">
      <c r="B53" s="49" t="s">
        <v>145</v>
      </c>
      <c r="C53" s="100">
        <v>0</v>
      </c>
      <c r="D53" s="101" t="s">
        <v>48</v>
      </c>
      <c r="E53" s="14">
        <f t="shared" si="4"/>
        <v>0</v>
      </c>
    </row>
    <row r="54" spans="2:5" ht="15" thickBot="1" x14ac:dyDescent="0.35">
      <c r="B54" s="53" t="s">
        <v>146</v>
      </c>
      <c r="C54" s="102">
        <v>0</v>
      </c>
      <c r="D54" s="103" t="s">
        <v>48</v>
      </c>
      <c r="E54" s="23">
        <f t="shared" ref="E54" si="5">IF(D54="wöchentlich",C54*52,IF(D54="monatlich",C54*12,IF(D54="vierteljährlich",C54*4,IF(D54="halbjährlich",C54*2,C54))))</f>
        <v>0</v>
      </c>
    </row>
    <row r="55" spans="2:5" ht="15" thickBot="1" x14ac:dyDescent="0.35">
      <c r="B55" s="30" t="s">
        <v>148</v>
      </c>
      <c r="C55" s="42">
        <f>SUM(C47:C54)</f>
        <v>152</v>
      </c>
      <c r="D55" s="25"/>
      <c r="E55" s="43">
        <f>SUM(E47:E54)</f>
        <v>1824</v>
      </c>
    </row>
    <row r="56" spans="2:5" ht="15" thickBot="1" x14ac:dyDescent="0.35">
      <c r="B56" s="20"/>
      <c r="C56" s="6"/>
      <c r="E56" s="6"/>
    </row>
    <row r="57" spans="2:5" ht="18.600000000000001" thickBot="1" x14ac:dyDescent="0.4">
      <c r="B57" s="31" t="s">
        <v>92</v>
      </c>
      <c r="C57" s="17" t="s">
        <v>45</v>
      </c>
      <c r="D57" s="17" t="s">
        <v>46</v>
      </c>
      <c r="E57" s="129" t="s">
        <v>47</v>
      </c>
    </row>
    <row r="58" spans="2:5" ht="15" thickBot="1" x14ac:dyDescent="0.35">
      <c r="B58" s="51" t="s">
        <v>19</v>
      </c>
      <c r="C58" s="107">
        <v>800</v>
      </c>
      <c r="D58" s="108" t="s">
        <v>48</v>
      </c>
      <c r="E58" s="52">
        <f t="shared" ref="E58" si="6">IF(D58="wöchentlich",C58*52,IF(D58="monatlich",C58*12,IF(D58="vierteljährlich",C58*4,IF(D58="halbjährlich",C58*2,C58))))</f>
        <v>9600</v>
      </c>
    </row>
    <row r="59" spans="2:5" ht="15" thickBot="1" x14ac:dyDescent="0.35">
      <c r="C59" s="6"/>
      <c r="E59" s="6"/>
    </row>
    <row r="60" spans="2:5" ht="18.600000000000001" thickBot="1" x14ac:dyDescent="0.4">
      <c r="B60" s="31" t="s">
        <v>20</v>
      </c>
      <c r="C60" s="17" t="s">
        <v>45</v>
      </c>
      <c r="D60" s="17" t="s">
        <v>46</v>
      </c>
      <c r="E60" s="129" t="s">
        <v>47</v>
      </c>
    </row>
    <row r="61" spans="2:5" x14ac:dyDescent="0.3">
      <c r="B61" s="32" t="s">
        <v>75</v>
      </c>
      <c r="C61" s="100">
        <v>70</v>
      </c>
      <c r="D61" s="101" t="s">
        <v>48</v>
      </c>
      <c r="E61" s="14">
        <f>IF(D61="wöchentlich",C61*52,IF(D61="monatlich",C61*12,IF(D61="vierteljährlich",C61*4,IF(D61="halbjährlich",C61*2,C61))))</f>
        <v>840</v>
      </c>
    </row>
    <row r="62" spans="2:5" x14ac:dyDescent="0.3">
      <c r="B62" s="32" t="s">
        <v>76</v>
      </c>
      <c r="C62" s="100">
        <v>130</v>
      </c>
      <c r="D62" s="101" t="s">
        <v>48</v>
      </c>
      <c r="E62" s="14">
        <f t="shared" ref="E62:E69" si="7">IF(D62="wöchentlich",C62*52,IF(D62="monatlich",C62*12,IF(D62="vierteljährlich",C62*4,IF(D62="halbjährlich",C62*2,C62))))</f>
        <v>1560</v>
      </c>
    </row>
    <row r="63" spans="2:5" x14ac:dyDescent="0.3">
      <c r="B63" s="32" t="s">
        <v>77</v>
      </c>
      <c r="C63" s="100">
        <v>20</v>
      </c>
      <c r="D63" s="101" t="s">
        <v>48</v>
      </c>
      <c r="E63" s="14">
        <f t="shared" si="7"/>
        <v>240</v>
      </c>
    </row>
    <row r="64" spans="2:5" x14ac:dyDescent="0.3">
      <c r="B64" s="32" t="s">
        <v>78</v>
      </c>
      <c r="C64" s="100">
        <v>0</v>
      </c>
      <c r="D64" s="101" t="s">
        <v>69</v>
      </c>
      <c r="E64" s="14">
        <f t="shared" si="7"/>
        <v>0</v>
      </c>
    </row>
    <row r="65" spans="2:5" x14ac:dyDescent="0.3">
      <c r="B65" s="32" t="s">
        <v>79</v>
      </c>
      <c r="C65" s="100">
        <v>0</v>
      </c>
      <c r="D65" s="101" t="s">
        <v>69</v>
      </c>
      <c r="E65" s="14">
        <f t="shared" si="7"/>
        <v>0</v>
      </c>
    </row>
    <row r="66" spans="2:5" x14ac:dyDescent="0.3">
      <c r="B66" s="32" t="s">
        <v>80</v>
      </c>
      <c r="C66" s="100">
        <v>0</v>
      </c>
      <c r="D66" s="101" t="s">
        <v>48</v>
      </c>
      <c r="E66" s="14">
        <f t="shared" si="7"/>
        <v>0</v>
      </c>
    </row>
    <row r="67" spans="2:5" x14ac:dyDescent="0.3">
      <c r="B67" s="32" t="s">
        <v>81</v>
      </c>
      <c r="C67" s="100">
        <v>0</v>
      </c>
      <c r="D67" s="101" t="s">
        <v>69</v>
      </c>
      <c r="E67" s="14">
        <f t="shared" si="7"/>
        <v>0</v>
      </c>
    </row>
    <row r="68" spans="2:5" x14ac:dyDescent="0.3">
      <c r="B68" s="32" t="s">
        <v>82</v>
      </c>
      <c r="C68" s="100">
        <v>0</v>
      </c>
      <c r="D68" s="101" t="s">
        <v>83</v>
      </c>
      <c r="E68" s="14">
        <f t="shared" si="7"/>
        <v>0</v>
      </c>
    </row>
    <row r="69" spans="2:5" ht="15" thickBot="1" x14ac:dyDescent="0.35">
      <c r="B69" s="33" t="s">
        <v>44</v>
      </c>
      <c r="C69" s="102">
        <v>0</v>
      </c>
      <c r="D69" s="103" t="s">
        <v>83</v>
      </c>
      <c r="E69" s="23">
        <f t="shared" si="7"/>
        <v>0</v>
      </c>
    </row>
    <row r="70" spans="2:5" ht="15" thickBot="1" x14ac:dyDescent="0.35">
      <c r="B70" s="30" t="s">
        <v>86</v>
      </c>
      <c r="C70" s="42">
        <f>SUM(C61:C69)</f>
        <v>220</v>
      </c>
      <c r="D70" s="25"/>
      <c r="E70" s="43">
        <f>SUM(E61:E69)</f>
        <v>2640</v>
      </c>
    </row>
    <row r="71" spans="2:5" ht="15" thickBot="1" x14ac:dyDescent="0.35">
      <c r="E71" s="6"/>
    </row>
    <row r="72" spans="2:5" ht="18.600000000000001" thickBot="1" x14ac:dyDescent="0.4">
      <c r="B72" s="31" t="s">
        <v>74</v>
      </c>
      <c r="C72" s="17" t="s">
        <v>45</v>
      </c>
      <c r="D72" s="17" t="s">
        <v>46</v>
      </c>
      <c r="E72" s="129" t="s">
        <v>47</v>
      </c>
    </row>
    <row r="73" spans="2:5" x14ac:dyDescent="0.3">
      <c r="B73" s="32" t="s">
        <v>87</v>
      </c>
      <c r="C73" s="100">
        <v>58</v>
      </c>
      <c r="D73" s="101" t="s">
        <v>83</v>
      </c>
      <c r="E73" s="14">
        <f t="shared" ref="E73" si="8">IF(D73="wöchentlich",C73*52,IF(D73="monatlich",C73*12,IF(D73="vierteljährlich",C73*4,IF(D73="halbjährlich",C73*2,C73))))</f>
        <v>232</v>
      </c>
    </row>
    <row r="74" spans="2:5" x14ac:dyDescent="0.3">
      <c r="B74" s="32" t="s">
        <v>88</v>
      </c>
      <c r="C74" s="100">
        <v>60</v>
      </c>
      <c r="D74" s="101" t="s">
        <v>48</v>
      </c>
      <c r="E74" s="14">
        <f t="shared" ref="E74:E77" si="9">IF(D74="wöchentlich",C74*52,IF(D74="monatlich",C74*12,IF(D74="vierteljährlich",C74*4,IF(D74="halbjährlich",C74*2,C74))))</f>
        <v>720</v>
      </c>
    </row>
    <row r="75" spans="2:5" x14ac:dyDescent="0.3">
      <c r="B75" s="32" t="s">
        <v>89</v>
      </c>
      <c r="C75" s="100">
        <v>35</v>
      </c>
      <c r="D75" s="101" t="s">
        <v>83</v>
      </c>
      <c r="E75" s="14">
        <f t="shared" si="9"/>
        <v>140</v>
      </c>
    </row>
    <row r="76" spans="2:5" x14ac:dyDescent="0.3">
      <c r="B76" s="32" t="s">
        <v>90</v>
      </c>
      <c r="C76" s="100">
        <v>0</v>
      </c>
      <c r="D76" s="101" t="s">
        <v>83</v>
      </c>
      <c r="E76" s="14">
        <f t="shared" si="9"/>
        <v>0</v>
      </c>
    </row>
    <row r="77" spans="2:5" x14ac:dyDescent="0.3">
      <c r="B77" s="32" t="s">
        <v>44</v>
      </c>
      <c r="C77" s="100">
        <v>0</v>
      </c>
      <c r="D77" s="101" t="s">
        <v>83</v>
      </c>
      <c r="E77" s="14">
        <f t="shared" si="9"/>
        <v>0</v>
      </c>
    </row>
    <row r="78" spans="2:5" ht="15" thickBot="1" x14ac:dyDescent="0.35">
      <c r="B78" s="39" t="s">
        <v>91</v>
      </c>
      <c r="C78" s="40">
        <f>SUM(C73:C77)</f>
        <v>153</v>
      </c>
      <c r="D78" s="41"/>
      <c r="E78" s="35">
        <f>SUM(E73:E77)</f>
        <v>1092</v>
      </c>
    </row>
    <row r="79" spans="2:5" ht="15" thickBot="1" x14ac:dyDescent="0.35"/>
    <row r="80" spans="2:5" ht="18.600000000000001" thickBot="1" x14ac:dyDescent="0.4">
      <c r="B80" s="59" t="s">
        <v>22</v>
      </c>
    </row>
    <row r="81" spans="2:5" ht="15" thickBot="1" x14ac:dyDescent="0.35">
      <c r="B81" s="62" t="s">
        <v>93</v>
      </c>
      <c r="C81" s="17" t="s">
        <v>45</v>
      </c>
      <c r="D81" s="17" t="s">
        <v>46</v>
      </c>
      <c r="E81" s="129" t="s">
        <v>47</v>
      </c>
    </row>
    <row r="82" spans="2:5" x14ac:dyDescent="0.3">
      <c r="B82" s="54" t="s">
        <v>95</v>
      </c>
      <c r="C82" s="98">
        <v>54</v>
      </c>
      <c r="D82" s="99" t="s">
        <v>69</v>
      </c>
      <c r="E82" s="16">
        <f t="shared" ref="E82:E88" si="10">IF(D82="wöchentlich",C82*52,IF(D82="monatlich",C82*12,IF(D82="vierteljährlich",C82*4,IF(D82="halbjährlich",C82*2,C82))))</f>
        <v>54</v>
      </c>
    </row>
    <row r="83" spans="2:5" x14ac:dyDescent="0.3">
      <c r="B83" s="32" t="s">
        <v>94</v>
      </c>
      <c r="C83" s="100">
        <v>400</v>
      </c>
      <c r="D83" s="101" t="s">
        <v>69</v>
      </c>
      <c r="E83" s="14">
        <f t="shared" si="10"/>
        <v>400</v>
      </c>
    </row>
    <row r="84" spans="2:5" x14ac:dyDescent="0.3">
      <c r="B84" s="32" t="s">
        <v>96</v>
      </c>
      <c r="C84" s="100">
        <v>50</v>
      </c>
      <c r="D84" s="101" t="s">
        <v>48</v>
      </c>
      <c r="E84" s="14">
        <f t="shared" si="10"/>
        <v>600</v>
      </c>
    </row>
    <row r="85" spans="2:5" x14ac:dyDescent="0.3">
      <c r="B85" s="32" t="s">
        <v>97</v>
      </c>
      <c r="C85" s="100">
        <v>20</v>
      </c>
      <c r="D85" s="101" t="s">
        <v>48</v>
      </c>
      <c r="E85" s="14">
        <f t="shared" si="10"/>
        <v>240</v>
      </c>
    </row>
    <row r="86" spans="2:5" x14ac:dyDescent="0.3">
      <c r="B86" s="32" t="s">
        <v>98</v>
      </c>
      <c r="C86" s="100">
        <v>5</v>
      </c>
      <c r="D86" s="101" t="s">
        <v>48</v>
      </c>
      <c r="E86" s="14">
        <f t="shared" si="10"/>
        <v>60</v>
      </c>
    </row>
    <row r="87" spans="2:5" x14ac:dyDescent="0.3">
      <c r="B87" s="32" t="s">
        <v>99</v>
      </c>
      <c r="C87" s="100">
        <v>0</v>
      </c>
      <c r="D87" s="101" t="s">
        <v>83</v>
      </c>
      <c r="E87" s="14">
        <f t="shared" si="10"/>
        <v>0</v>
      </c>
    </row>
    <row r="88" spans="2:5" ht="15" thickBot="1" x14ac:dyDescent="0.35">
      <c r="B88" s="33" t="s">
        <v>13</v>
      </c>
      <c r="C88" s="102">
        <v>0</v>
      </c>
      <c r="D88" s="103" t="s">
        <v>83</v>
      </c>
      <c r="E88" s="23">
        <f t="shared" si="10"/>
        <v>0</v>
      </c>
    </row>
    <row r="89" spans="2:5" ht="15" thickBot="1" x14ac:dyDescent="0.35">
      <c r="B89" s="30" t="s">
        <v>106</v>
      </c>
      <c r="C89" s="42">
        <f>SUM(C82:C88)</f>
        <v>529</v>
      </c>
      <c r="D89" s="25"/>
      <c r="E89" s="43">
        <f>SUM(E82:E88)</f>
        <v>1354</v>
      </c>
    </row>
    <row r="90" spans="2:5" ht="15" thickBot="1" x14ac:dyDescent="0.35">
      <c r="B90" s="45"/>
      <c r="C90" s="37"/>
      <c r="D90" s="37"/>
      <c r="E90" s="34"/>
    </row>
    <row r="91" spans="2:5" ht="15" thickBot="1" x14ac:dyDescent="0.35">
      <c r="B91" s="62" t="s">
        <v>100</v>
      </c>
      <c r="C91" s="17" t="s">
        <v>45</v>
      </c>
      <c r="D91" s="17" t="s">
        <v>46</v>
      </c>
      <c r="E91" s="129" t="s">
        <v>47</v>
      </c>
    </row>
    <row r="92" spans="2:5" x14ac:dyDescent="0.3">
      <c r="B92" s="54" t="s">
        <v>25</v>
      </c>
      <c r="C92" s="98">
        <v>1</v>
      </c>
      <c r="D92" s="99" t="s">
        <v>83</v>
      </c>
      <c r="E92" s="16">
        <f>IF(D92="wöchentlich",C92*52,IF(D92="monatlich",C92*12,IF(D92="vierteljährlich",C92*4,IF(D92="halbjährlich",C92*2,C92))))</f>
        <v>4</v>
      </c>
    </row>
    <row r="93" spans="2:5" x14ac:dyDescent="0.3">
      <c r="B93" s="32" t="s">
        <v>94</v>
      </c>
      <c r="C93" s="98">
        <v>0</v>
      </c>
      <c r="D93" s="99" t="s">
        <v>83</v>
      </c>
      <c r="E93" s="16">
        <f t="shared" ref="E93:E98" si="11">IF(D93="wöchentlich",C93*52,IF(D93="monatlich",C93*12,IF(D93="vierteljährlich",C93*4,IF(D93="halbjährlich",C93*2,C93))))</f>
        <v>0</v>
      </c>
    </row>
    <row r="94" spans="2:5" x14ac:dyDescent="0.3">
      <c r="B94" s="32" t="s">
        <v>96</v>
      </c>
      <c r="C94" s="98">
        <v>0</v>
      </c>
      <c r="D94" s="99" t="s">
        <v>83</v>
      </c>
      <c r="E94" s="16">
        <f t="shared" si="11"/>
        <v>0</v>
      </c>
    </row>
    <row r="95" spans="2:5" x14ac:dyDescent="0.3">
      <c r="B95" s="32" t="s">
        <v>97</v>
      </c>
      <c r="C95" s="98">
        <v>0</v>
      </c>
      <c r="D95" s="99" t="s">
        <v>83</v>
      </c>
      <c r="E95" s="16">
        <f t="shared" si="11"/>
        <v>0</v>
      </c>
    </row>
    <row r="96" spans="2:5" x14ac:dyDescent="0.3">
      <c r="B96" s="32" t="s">
        <v>98</v>
      </c>
      <c r="C96" s="98">
        <v>0</v>
      </c>
      <c r="D96" s="99" t="s">
        <v>83</v>
      </c>
      <c r="E96" s="16">
        <f t="shared" si="11"/>
        <v>0</v>
      </c>
    </row>
    <row r="97" spans="2:5" x14ac:dyDescent="0.3">
      <c r="B97" s="32" t="s">
        <v>99</v>
      </c>
      <c r="C97" s="98">
        <v>0</v>
      </c>
      <c r="D97" s="99" t="s">
        <v>83</v>
      </c>
      <c r="E97" s="16">
        <f t="shared" si="11"/>
        <v>0</v>
      </c>
    </row>
    <row r="98" spans="2:5" ht="15" thickBot="1" x14ac:dyDescent="0.35">
      <c r="B98" s="33" t="s">
        <v>13</v>
      </c>
      <c r="C98" s="98">
        <v>0</v>
      </c>
      <c r="D98" s="99" t="s">
        <v>83</v>
      </c>
      <c r="E98" s="16">
        <f t="shared" si="11"/>
        <v>0</v>
      </c>
    </row>
    <row r="99" spans="2:5" ht="15" thickBot="1" x14ac:dyDescent="0.35">
      <c r="B99" s="30" t="s">
        <v>107</v>
      </c>
      <c r="C99" s="55">
        <f>SUM(C92:C98)</f>
        <v>1</v>
      </c>
      <c r="D99" s="25"/>
      <c r="E99" s="50">
        <f>SUM(E92:E98)</f>
        <v>4</v>
      </c>
    </row>
    <row r="100" spans="2:5" ht="15" thickBot="1" x14ac:dyDescent="0.35">
      <c r="B100" s="45"/>
      <c r="C100" s="37"/>
      <c r="D100" s="37"/>
      <c r="E100" s="34"/>
    </row>
    <row r="101" spans="2:5" ht="15" thickBot="1" x14ac:dyDescent="0.35">
      <c r="B101" s="62" t="s">
        <v>104</v>
      </c>
      <c r="C101" s="17" t="s">
        <v>45</v>
      </c>
      <c r="D101" s="17" t="s">
        <v>46</v>
      </c>
      <c r="E101" s="129" t="s">
        <v>47</v>
      </c>
    </row>
    <row r="102" spans="2:5" x14ac:dyDescent="0.3">
      <c r="B102" s="54" t="s">
        <v>101</v>
      </c>
      <c r="C102" s="98">
        <v>1</v>
      </c>
      <c r="D102" s="99" t="s">
        <v>83</v>
      </c>
      <c r="E102" s="16">
        <f>IF(D102="wöchentlich",C102*52,IF(D102="monatlich",C102*12,IF(D102="vierteljährlich",C102*4,IF(D102="halbjährlich",C102*2,C102))))</f>
        <v>4</v>
      </c>
    </row>
    <row r="103" spans="2:5" x14ac:dyDescent="0.3">
      <c r="B103" s="32" t="s">
        <v>102</v>
      </c>
      <c r="C103" s="98">
        <v>0</v>
      </c>
      <c r="D103" s="99" t="s">
        <v>83</v>
      </c>
      <c r="E103" s="16">
        <f t="shared" ref="E103:E105" si="12">IF(D103="wöchentlich",C103*52,IF(D103="monatlich",C103*12,IF(D103="vierteljährlich",C103*4,IF(D103="halbjährlich",C103*2,C103))))</f>
        <v>0</v>
      </c>
    </row>
    <row r="104" spans="2:5" ht="15" thickBot="1" x14ac:dyDescent="0.35">
      <c r="B104" s="33" t="s">
        <v>103</v>
      </c>
      <c r="C104" s="109">
        <v>0</v>
      </c>
      <c r="D104" s="110" t="s">
        <v>83</v>
      </c>
      <c r="E104" s="74">
        <f t="shared" si="12"/>
        <v>0</v>
      </c>
    </row>
    <row r="105" spans="2:5" ht="15" thickBot="1" x14ac:dyDescent="0.35">
      <c r="B105" s="24" t="s">
        <v>108</v>
      </c>
      <c r="C105" s="75">
        <v>0</v>
      </c>
      <c r="D105" s="19" t="s">
        <v>83</v>
      </c>
      <c r="E105" s="43">
        <f t="shared" si="12"/>
        <v>0</v>
      </c>
    </row>
    <row r="106" spans="2:5" ht="15" thickBot="1" x14ac:dyDescent="0.35">
      <c r="B106" s="45"/>
      <c r="C106" s="37"/>
      <c r="D106" s="37"/>
      <c r="E106" s="34"/>
    </row>
    <row r="107" spans="2:5" ht="15" thickBot="1" x14ac:dyDescent="0.35">
      <c r="B107" s="30" t="s">
        <v>105</v>
      </c>
      <c r="C107" s="55">
        <f>C105+C99+C89</f>
        <v>530</v>
      </c>
      <c r="D107" s="25"/>
      <c r="E107" s="50">
        <f>E105+E99+E89</f>
        <v>1358</v>
      </c>
    </row>
    <row r="108" spans="2:5" ht="15" thickBot="1" x14ac:dyDescent="0.35"/>
    <row r="109" spans="2:5" ht="18.600000000000001" thickBot="1" x14ac:dyDescent="0.4">
      <c r="B109" s="31" t="s">
        <v>24</v>
      </c>
      <c r="C109" s="17" t="s">
        <v>45</v>
      </c>
      <c r="D109" s="17" t="s">
        <v>46</v>
      </c>
      <c r="E109" s="129" t="s">
        <v>47</v>
      </c>
    </row>
    <row r="110" spans="2:5" x14ac:dyDescent="0.3">
      <c r="B110" s="64" t="s">
        <v>109</v>
      </c>
      <c r="C110" s="111">
        <v>15</v>
      </c>
      <c r="D110" s="112" t="s">
        <v>48</v>
      </c>
      <c r="E110" s="65">
        <f>IF(D110="wöchentlich",C110*52,IF(D110="monatlich",C110*12,IF(D110="vierteljährlich",C110*4,IF(D110="halbjährlich",C110*2,C110))))</f>
        <v>180</v>
      </c>
    </row>
    <row r="111" spans="2:5" x14ac:dyDescent="0.3">
      <c r="B111" s="32" t="s">
        <v>110</v>
      </c>
      <c r="C111" s="100">
        <v>35</v>
      </c>
      <c r="D111" s="101" t="s">
        <v>48</v>
      </c>
      <c r="E111" s="14">
        <f t="shared" ref="E111:E113" si="13">IF(D111="wöchentlich",C111*52,IF(D111="monatlich",C111*12,IF(D111="vierteljährlich",C111*4,IF(D111="halbjährlich",C111*2,C111))))</f>
        <v>420</v>
      </c>
    </row>
    <row r="112" spans="2:5" x14ac:dyDescent="0.3">
      <c r="B112" s="32" t="s">
        <v>111</v>
      </c>
      <c r="C112" s="100">
        <v>5</v>
      </c>
      <c r="D112" s="101" t="s">
        <v>48</v>
      </c>
      <c r="E112" s="14">
        <f t="shared" si="13"/>
        <v>60</v>
      </c>
    </row>
    <row r="113" spans="2:5" ht="15" thickBot="1" x14ac:dyDescent="0.35">
      <c r="B113" s="51" t="s">
        <v>112</v>
      </c>
      <c r="C113" s="107">
        <v>0</v>
      </c>
      <c r="D113" s="113" t="s">
        <v>83</v>
      </c>
      <c r="E113" s="15">
        <f t="shared" si="13"/>
        <v>0</v>
      </c>
    </row>
    <row r="114" spans="2:5" ht="15" thickBot="1" x14ac:dyDescent="0.35">
      <c r="B114" s="36"/>
      <c r="C114" s="37"/>
      <c r="D114" s="37"/>
      <c r="E114" s="34"/>
    </row>
    <row r="115" spans="2:5" ht="15" thickBot="1" x14ac:dyDescent="0.35">
      <c r="B115" s="63" t="s">
        <v>149</v>
      </c>
      <c r="C115" s="37"/>
      <c r="D115" s="37"/>
      <c r="E115" s="34"/>
    </row>
    <row r="116" spans="2:5" x14ac:dyDescent="0.3">
      <c r="B116" s="64" t="s">
        <v>113</v>
      </c>
      <c r="C116" s="111">
        <v>1000</v>
      </c>
      <c r="D116" s="112" t="s">
        <v>69</v>
      </c>
      <c r="E116" s="65">
        <f>IF(D116="wöchentlich",C116*52,IF(D116="monatlich",C116*12,IF(D116="vierteljährlich",C116*4,IF(D116="halbjährlich",C116*2,C116))))</f>
        <v>1000</v>
      </c>
    </row>
    <row r="117" spans="2:5" x14ac:dyDescent="0.3">
      <c r="B117" s="32" t="s">
        <v>114</v>
      </c>
      <c r="C117" s="100">
        <v>0</v>
      </c>
      <c r="D117" s="101" t="s">
        <v>69</v>
      </c>
      <c r="E117" s="14">
        <f t="shared" ref="E117:E118" si="14">IF(D117="wöchentlich",C117*52,IF(D117="monatlich",C117*12,IF(D117="vierteljährlich",C117*4,IF(D117="halbjährlich",C117*2,C117))))</f>
        <v>0</v>
      </c>
    </row>
    <row r="118" spans="2:5" ht="15" thickBot="1" x14ac:dyDescent="0.35">
      <c r="B118" s="51" t="s">
        <v>115</v>
      </c>
      <c r="C118" s="107">
        <v>80</v>
      </c>
      <c r="D118" s="113" t="s">
        <v>83</v>
      </c>
      <c r="E118" s="15">
        <f t="shared" si="14"/>
        <v>320</v>
      </c>
    </row>
    <row r="119" spans="2:5" ht="15" thickBot="1" x14ac:dyDescent="0.35">
      <c r="B119" s="36"/>
      <c r="C119" s="37"/>
      <c r="D119" s="37"/>
      <c r="E119" s="34"/>
    </row>
    <row r="120" spans="2:5" ht="15" thickBot="1" x14ac:dyDescent="0.35">
      <c r="B120" s="63" t="s">
        <v>116</v>
      </c>
      <c r="C120" s="37"/>
      <c r="D120" s="37"/>
      <c r="E120" s="34"/>
    </row>
    <row r="121" spans="2:5" x14ac:dyDescent="0.3">
      <c r="B121" s="64" t="s">
        <v>117</v>
      </c>
      <c r="C121" s="111">
        <v>200</v>
      </c>
      <c r="D121" s="112" t="s">
        <v>69</v>
      </c>
      <c r="E121" s="65">
        <f>IF(D121="wöchentlich",C121*52,IF(D121="monatlich",C121*12,IF(D121="vierteljährlich",C121*4,IF(D121="halbjährlich",C121*2,C121))))</f>
        <v>200</v>
      </c>
    </row>
    <row r="122" spans="2:5" ht="15" thickBot="1" x14ac:dyDescent="0.35">
      <c r="B122" s="51" t="s">
        <v>118</v>
      </c>
      <c r="C122" s="107">
        <v>150</v>
      </c>
      <c r="D122" s="113" t="s">
        <v>69</v>
      </c>
      <c r="E122" s="15">
        <f>IF(D122="wöchentlich",C122*52,IF(D122="monatlich",C122*12,IF(D122="vierteljährlich",C122*4,IF(D122="halbjährlich",C122*2,C122))))</f>
        <v>150</v>
      </c>
    </row>
    <row r="123" spans="2:5" ht="15" thickBot="1" x14ac:dyDescent="0.35">
      <c r="B123" s="36"/>
      <c r="C123" s="37"/>
      <c r="D123" s="37"/>
      <c r="E123" s="34"/>
    </row>
    <row r="124" spans="2:5" ht="15" thickBot="1" x14ac:dyDescent="0.35">
      <c r="B124" s="63" t="s">
        <v>119</v>
      </c>
      <c r="C124" s="37"/>
      <c r="D124" s="37"/>
      <c r="E124" s="34"/>
    </row>
    <row r="125" spans="2:5" x14ac:dyDescent="0.3">
      <c r="B125" s="64" t="s">
        <v>124</v>
      </c>
      <c r="C125" s="111">
        <v>0</v>
      </c>
      <c r="D125" s="112" t="s">
        <v>83</v>
      </c>
      <c r="E125" s="65">
        <f>IF(D125="wöchentlich",C125*52,IF(D125="monatlich",C125*12,IF(D125="vierteljährlich",C125*4,IF(D125="halbjährlich",C125*2,C125))))</f>
        <v>0</v>
      </c>
    </row>
    <row r="126" spans="2:5" x14ac:dyDescent="0.3">
      <c r="B126" s="32" t="s">
        <v>120</v>
      </c>
      <c r="C126" s="100">
        <v>0</v>
      </c>
      <c r="D126" s="101" t="s">
        <v>83</v>
      </c>
      <c r="E126" s="14">
        <f t="shared" ref="E126:E127" si="15">IF(D126="wöchentlich",C126*52,IF(D126="monatlich",C126*12,IF(D126="vierteljährlich",C126*4,IF(D126="halbjährlich",C126*2,C126))))</f>
        <v>0</v>
      </c>
    </row>
    <row r="127" spans="2:5" ht="15" thickBot="1" x14ac:dyDescent="0.35">
      <c r="B127" s="51" t="s">
        <v>121</v>
      </c>
      <c r="C127" s="107">
        <v>0</v>
      </c>
      <c r="D127" s="113" t="s">
        <v>83</v>
      </c>
      <c r="E127" s="15">
        <f t="shared" si="15"/>
        <v>0</v>
      </c>
    </row>
    <row r="128" spans="2:5" ht="15" thickBot="1" x14ac:dyDescent="0.35">
      <c r="B128" s="38"/>
      <c r="C128" s="37"/>
      <c r="D128" s="37"/>
      <c r="E128" s="34"/>
    </row>
    <row r="129" spans="2:5" ht="15" thickBot="1" x14ac:dyDescent="0.35">
      <c r="B129" s="63" t="s">
        <v>122</v>
      </c>
      <c r="C129" s="37"/>
      <c r="D129" s="37"/>
      <c r="E129" s="34"/>
    </row>
    <row r="130" spans="2:5" x14ac:dyDescent="0.3">
      <c r="B130" s="64" t="s">
        <v>123</v>
      </c>
      <c r="C130" s="111">
        <v>0</v>
      </c>
      <c r="D130" s="112" t="s">
        <v>83</v>
      </c>
      <c r="E130" s="65">
        <f>IF(D130="wöchentlich",C130*52,IF(D130="monatlich",C130*12,IF(D130="vierteljährlich",C130*4,IF(D130="halbjährlich",C130*2,C130))))</f>
        <v>0</v>
      </c>
    </row>
    <row r="131" spans="2:5" x14ac:dyDescent="0.3">
      <c r="B131" s="32" t="s">
        <v>125</v>
      </c>
      <c r="C131" s="100">
        <v>35</v>
      </c>
      <c r="D131" s="101" t="s">
        <v>48</v>
      </c>
      <c r="E131" s="14">
        <f>IF(D131="wöchentlich",C131*52,IF(D131="monatlich",C131*12,IF(D131="vierteljährlich",C131*4,IF(D131="halbjährlich",C131*2,C131))))</f>
        <v>420</v>
      </c>
    </row>
    <row r="132" spans="2:5" x14ac:dyDescent="0.3">
      <c r="B132" s="32" t="s">
        <v>126</v>
      </c>
      <c r="C132" s="100">
        <v>0</v>
      </c>
      <c r="D132" s="101" t="s">
        <v>83</v>
      </c>
      <c r="E132" s="14">
        <f>IF(D132="wöchentlich",C132*52,IF(D132="monatlich",C132*12,IF(D132="vierteljährlich",C132*4,IF(D132="halbjährlich",C132*2,C132))))</f>
        <v>0</v>
      </c>
    </row>
    <row r="133" spans="2:5" ht="15" thickBot="1" x14ac:dyDescent="0.35">
      <c r="B133" s="36"/>
      <c r="C133" s="37"/>
      <c r="D133" s="37"/>
      <c r="E133" s="34"/>
    </row>
    <row r="134" spans="2:5" ht="15" thickBot="1" x14ac:dyDescent="0.35">
      <c r="B134" s="30" t="s">
        <v>127</v>
      </c>
      <c r="C134" s="42"/>
      <c r="D134" s="25"/>
      <c r="E134" s="44">
        <f>SUM(E110:E132)</f>
        <v>2750</v>
      </c>
    </row>
    <row r="135" spans="2:5" ht="15" thickBot="1" x14ac:dyDescent="0.35"/>
    <row r="136" spans="2:5" ht="18.600000000000001" thickBot="1" x14ac:dyDescent="0.4">
      <c r="B136" s="93" t="s">
        <v>11</v>
      </c>
      <c r="C136" s="17" t="s">
        <v>45</v>
      </c>
      <c r="D136" s="17" t="s">
        <v>46</v>
      </c>
      <c r="E136" s="129" t="s">
        <v>47</v>
      </c>
    </row>
    <row r="137" spans="2:5" x14ac:dyDescent="0.3">
      <c r="B137" s="54" t="s">
        <v>128</v>
      </c>
      <c r="C137" s="98">
        <v>900</v>
      </c>
      <c r="D137" s="99" t="s">
        <v>48</v>
      </c>
      <c r="E137" s="16">
        <f>IF(D137="wöchentlich",C137*52,IF(D137="monatlich",C137*12,IF(D137="vierteljährlich",C137*4,IF(D137="halbjährlich",C137*2,C137))))</f>
        <v>10800</v>
      </c>
    </row>
    <row r="138" spans="2:5" x14ac:dyDescent="0.3">
      <c r="B138" s="32" t="s">
        <v>129</v>
      </c>
      <c r="C138" s="100">
        <v>0</v>
      </c>
      <c r="D138" s="101" t="s">
        <v>83</v>
      </c>
      <c r="E138" s="14">
        <f t="shared" ref="E138:E139" si="16">IF(D138="wöchentlich",C138*52,IF(D138="monatlich",C138*12,IF(D138="vierteljährlich",C138*4,IF(D138="halbjährlich",C138*2,C138))))</f>
        <v>0</v>
      </c>
    </row>
    <row r="139" spans="2:5" ht="15" thickBot="1" x14ac:dyDescent="0.35">
      <c r="B139" s="33" t="s">
        <v>130</v>
      </c>
      <c r="C139" s="102">
        <v>0</v>
      </c>
      <c r="D139" s="103" t="s">
        <v>83</v>
      </c>
      <c r="E139" s="23">
        <f t="shared" si="16"/>
        <v>0</v>
      </c>
    </row>
    <row r="140" spans="2:5" ht="15" thickBot="1" x14ac:dyDescent="0.35">
      <c r="B140" s="30" t="s">
        <v>131</v>
      </c>
      <c r="C140" s="25"/>
      <c r="D140" s="25"/>
      <c r="E140" s="50">
        <f>SUM(E137:E139)</f>
        <v>10800</v>
      </c>
    </row>
    <row r="141" spans="2:5" ht="15" thickBot="1" x14ac:dyDescent="0.35"/>
    <row r="142" spans="2:5" ht="18.600000000000001" thickBot="1" x14ac:dyDescent="0.4">
      <c r="B142" s="31" t="s">
        <v>25</v>
      </c>
      <c r="C142" s="17" t="s">
        <v>45</v>
      </c>
      <c r="D142" s="17" t="s">
        <v>46</v>
      </c>
      <c r="E142" s="129" t="s">
        <v>47</v>
      </c>
    </row>
    <row r="143" spans="2:5" ht="16.2" thickBot="1" x14ac:dyDescent="0.35">
      <c r="B143" s="130" t="s">
        <v>151</v>
      </c>
      <c r="C143" s="107">
        <v>0</v>
      </c>
      <c r="D143" s="113" t="s">
        <v>83</v>
      </c>
      <c r="E143" s="15">
        <f>IF(D143="wöchentlich",C143*52,IF(D143="monatlich",C143*12,IF(D143="vierteljährlich",C143*4,IF(D143="halbjährlich",C143*2,C143))))</f>
        <v>0</v>
      </c>
    </row>
    <row r="144" spans="2:5" ht="15" thickBot="1" x14ac:dyDescent="0.35">
      <c r="B144" s="3"/>
    </row>
    <row r="145" spans="2:5" ht="18.600000000000001" thickBot="1" x14ac:dyDescent="0.4">
      <c r="B145" s="31" t="s">
        <v>13</v>
      </c>
      <c r="C145" s="17" t="s">
        <v>45</v>
      </c>
      <c r="D145" s="17" t="s">
        <v>46</v>
      </c>
      <c r="E145" s="129" t="s">
        <v>47</v>
      </c>
    </row>
    <row r="146" spans="2:5" ht="15.6" x14ac:dyDescent="0.3">
      <c r="B146" s="66" t="s">
        <v>132</v>
      </c>
      <c r="C146" s="120">
        <v>0</v>
      </c>
      <c r="D146" s="121" t="s">
        <v>83</v>
      </c>
      <c r="E146" s="26">
        <f>IF(D146="wöchentlich",C146*52,IF(D146="monatlich",C146*12,IF(D146="vierteljährlich",C146*4,IF(D146="halbjährlich",C146*2,C146))))</f>
        <v>0</v>
      </c>
    </row>
    <row r="147" spans="2:5" ht="15.6" x14ac:dyDescent="0.3">
      <c r="B147" s="66" t="s">
        <v>133</v>
      </c>
      <c r="C147" s="120">
        <v>0</v>
      </c>
      <c r="D147" s="121" t="s">
        <v>83</v>
      </c>
      <c r="E147" s="26">
        <f t="shared" ref="E147:E150" si="17">IF(D147="wöchentlich",C147*52,IF(D147="monatlich",C147*12,IF(D147="vierteljährlich",C147*4,IF(D147="halbjährlich",C147*2,C147))))</f>
        <v>0</v>
      </c>
    </row>
    <row r="148" spans="2:5" ht="15.6" x14ac:dyDescent="0.3">
      <c r="B148" s="66" t="s">
        <v>134</v>
      </c>
      <c r="C148" s="120">
        <v>0</v>
      </c>
      <c r="D148" s="121" t="s">
        <v>83</v>
      </c>
      <c r="E148" s="26">
        <f t="shared" si="17"/>
        <v>0</v>
      </c>
    </row>
    <row r="149" spans="2:5" ht="15.6" x14ac:dyDescent="0.3">
      <c r="B149" s="66" t="s">
        <v>135</v>
      </c>
      <c r="C149" s="120">
        <v>0</v>
      </c>
      <c r="D149" s="121" t="s">
        <v>83</v>
      </c>
      <c r="E149" s="26">
        <f t="shared" si="17"/>
        <v>0</v>
      </c>
    </row>
    <row r="150" spans="2:5" ht="16.2" thickBot="1" x14ac:dyDescent="0.35">
      <c r="B150" s="67" t="s">
        <v>137</v>
      </c>
      <c r="C150" s="124">
        <v>212</v>
      </c>
      <c r="D150" s="123" t="s">
        <v>83</v>
      </c>
      <c r="E150" s="27">
        <f t="shared" si="17"/>
        <v>848</v>
      </c>
    </row>
    <row r="151" spans="2:5" ht="16.2" thickBot="1" x14ac:dyDescent="0.35">
      <c r="B151" s="28" t="s">
        <v>136</v>
      </c>
      <c r="C151" s="29"/>
      <c r="D151" s="29"/>
      <c r="E151" s="76">
        <f>SUM(E146:E150)</f>
        <v>848</v>
      </c>
    </row>
    <row r="152" spans="2:5" ht="16.2" thickBot="1" x14ac:dyDescent="0.35">
      <c r="B152" s="71"/>
      <c r="C152" s="72"/>
      <c r="D152" s="72"/>
      <c r="E152" s="72"/>
    </row>
    <row r="153" spans="2:5" ht="18.600000000000001" thickBot="1" x14ac:dyDescent="0.4">
      <c r="B153" s="31" t="s">
        <v>28</v>
      </c>
      <c r="C153" s="17" t="s">
        <v>45</v>
      </c>
      <c r="D153" s="17" t="s">
        <v>46</v>
      </c>
      <c r="E153" s="129" t="s">
        <v>47</v>
      </c>
    </row>
    <row r="154" spans="2:5" ht="15.6" x14ac:dyDescent="0.3">
      <c r="B154" s="73" t="s">
        <v>147</v>
      </c>
      <c r="C154" s="120">
        <v>0</v>
      </c>
      <c r="D154" s="121" t="s">
        <v>83</v>
      </c>
      <c r="E154" s="26">
        <f>IF(D154="wöchentlich",C154*52,IF(D154="monatlich",C154*12,IF(D154="vierteljährlich",C154*4,IF(D154="halbjährlich",C154*2,C154))))</f>
        <v>0</v>
      </c>
    </row>
    <row r="155" spans="2:5" ht="15.6" x14ac:dyDescent="0.3">
      <c r="B155" s="32" t="s">
        <v>152</v>
      </c>
      <c r="C155" s="120">
        <v>0</v>
      </c>
      <c r="D155" s="121" t="s">
        <v>83</v>
      </c>
      <c r="E155" s="26">
        <f t="shared" ref="E155:E156" si="18">IF(D155="wöchentlich",C155*52,IF(D155="monatlich",C155*12,IF(D155="vierteljährlich",C155*4,IF(D155="halbjährlich",C155*2,C155))))</f>
        <v>0</v>
      </c>
    </row>
    <row r="156" spans="2:5" ht="15.6" x14ac:dyDescent="0.3">
      <c r="B156" s="32" t="s">
        <v>153</v>
      </c>
      <c r="C156" s="120">
        <v>1</v>
      </c>
      <c r="D156" s="121" t="s">
        <v>83</v>
      </c>
      <c r="E156" s="26">
        <f t="shared" si="18"/>
        <v>4</v>
      </c>
    </row>
    <row r="157" spans="2:5" ht="16.2" thickBot="1" x14ac:dyDescent="0.35">
      <c r="B157" s="33" t="s">
        <v>13</v>
      </c>
      <c r="C157" s="122"/>
      <c r="D157" s="123" t="s">
        <v>83</v>
      </c>
      <c r="E157" s="27">
        <f t="shared" ref="E157" si="19">IF(D157="wöchentlich",C157*52,IF(D157="monatlich",C157*12,IF(D157="vierteljährlich",C157*4,IF(D157="halbjährlich",C157*2,C157))))</f>
        <v>0</v>
      </c>
    </row>
    <row r="158" spans="2:5" ht="16.2" thickBot="1" x14ac:dyDescent="0.35">
      <c r="B158" s="28" t="s">
        <v>154</v>
      </c>
      <c r="C158" s="18"/>
      <c r="D158" s="19"/>
      <c r="E158" s="50">
        <f>SUM(E154:E157)</f>
        <v>4</v>
      </c>
    </row>
    <row r="160" spans="2:5" ht="18" x14ac:dyDescent="0.35">
      <c r="B160" s="21" t="s">
        <v>159</v>
      </c>
      <c r="C160" s="22"/>
      <c r="D160" s="22"/>
      <c r="E160" s="91" t="s">
        <v>85</v>
      </c>
    </row>
    <row r="161" spans="2:5" ht="15.6" x14ac:dyDescent="0.3">
      <c r="B161" s="68">
        <f>E151+E141+E134+E107+E78+E70+E58+E55+E42+E32+E24+E14</f>
        <v>27092</v>
      </c>
      <c r="E161" s="91" t="s">
        <v>48</v>
      </c>
    </row>
    <row r="162" spans="2:5" x14ac:dyDescent="0.3">
      <c r="E162" s="91" t="s">
        <v>83</v>
      </c>
    </row>
    <row r="163" spans="2:5" ht="18" x14ac:dyDescent="0.35">
      <c r="B163" s="21" t="s">
        <v>160</v>
      </c>
      <c r="E163" s="91" t="s">
        <v>84</v>
      </c>
    </row>
    <row r="164" spans="2:5" ht="15.6" x14ac:dyDescent="0.3">
      <c r="B164" s="68">
        <f>B161/12</f>
        <v>2257.6666666666665</v>
      </c>
      <c r="E164" s="91" t="s">
        <v>69</v>
      </c>
    </row>
  </sheetData>
  <sheetProtection sheet="1" objects="1" scenarios="1" selectLockedCells="1"/>
  <customSheetViews>
    <customSheetView guid="{749AF90D-4E4C-4AD6-9C42-8B9AE861B812}" scale="116" hiddenColumns="1">
      <selection activeCell="B3" sqref="B3:D3"/>
      <pageMargins left="0.70866141732283472" right="0.31496062992125984" top="0.78740157480314965" bottom="0.78740157480314965" header="0.31496062992125984" footer="0.31496062992125984"/>
      <pageSetup paperSize="9" orientation="portrait" r:id="rId1"/>
      <headerFooter>
        <oddHeader xml:space="preserve">&amp;L&amp;G &amp;C&amp;G&amp;R&amp;G </oddHeader>
      </headerFooter>
    </customSheetView>
  </customSheetViews>
  <mergeCells count="1">
    <mergeCell ref="B3:D3"/>
  </mergeCells>
  <dataValidations count="1">
    <dataValidation type="list" allowBlank="1" showInputMessage="1" showErrorMessage="1" sqref="D7:D13 D17:D23 D27:D31 D35:D41 D146:D150 D58:D59 D47:D54 D61:D69 D92:D98 D102:D105 D110:D113 D116:D118 D121:D122 D125:D127 D137:D139 D73:D77 D130:D132 D134 D81:D89 D143 D154:D157" xr:uid="{C9C5BDCA-8BBC-4663-A04E-198BE1D13EC4}">
      <formula1>$E$160:$E$164</formula1>
    </dataValidation>
  </dataValidations>
  <pageMargins left="0.70866141732283472" right="0.31496062992125984" top="0.78740157480314965" bottom="0.78740157480314965" header="0.31496062992125984" footer="0.31496062992125984"/>
  <pageSetup paperSize="9" orientation="portrait" r:id="rId2"/>
  <headerFooter>
    <oddHeader xml:space="preserve">&amp;L&amp;G &amp;C&amp;G&amp;R&amp;G 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C09FA-916B-4D7E-BAAB-C45256FF1621}">
  <sheetPr>
    <tabColor rgb="FF00B050"/>
  </sheetPr>
  <dimension ref="B2:D56"/>
  <sheetViews>
    <sheetView zoomScale="124" zoomScaleNormal="100" zoomScaleSheetLayoutView="83" workbookViewId="0">
      <selection activeCell="B21" sqref="B21"/>
    </sheetView>
  </sheetViews>
  <sheetFormatPr baseColWidth="10" defaultRowHeight="14.4" x14ac:dyDescent="0.3"/>
  <cols>
    <col min="1" max="1" width="3.21875" style="3" customWidth="1"/>
    <col min="2" max="2" width="57.88671875" style="3" customWidth="1"/>
    <col min="3" max="3" width="17" style="3" customWidth="1"/>
    <col min="4" max="4" width="5.6640625" style="3" customWidth="1"/>
    <col min="5" max="16384" width="11.5546875" style="3"/>
  </cols>
  <sheetData>
    <row r="2" spans="2:4" ht="18" x14ac:dyDescent="0.35">
      <c r="B2" s="2" t="s">
        <v>16</v>
      </c>
      <c r="C2" s="2" t="s">
        <v>17</v>
      </c>
    </row>
    <row r="3" spans="2:4" ht="15.6" x14ac:dyDescent="0.3">
      <c r="B3" s="115" t="str">
        <f>'Ausgaben Detail'!B3:D3</f>
        <v>Rainer Zufall &amp; Erika Zufall</v>
      </c>
      <c r="C3" s="5">
        <v>44562</v>
      </c>
    </row>
    <row r="4" spans="2:4" ht="16.2" thickBot="1" x14ac:dyDescent="0.35">
      <c r="B4" s="4"/>
      <c r="C4" s="5"/>
    </row>
    <row r="5" spans="2:4" ht="16.2" thickBot="1" x14ac:dyDescent="0.35">
      <c r="B5" s="4"/>
      <c r="C5" s="94" t="s">
        <v>48</v>
      </c>
    </row>
    <row r="6" spans="2:4" ht="18" x14ac:dyDescent="0.35">
      <c r="B6" s="31" t="s">
        <v>1</v>
      </c>
      <c r="C6" s="95">
        <f>SUM(C7:C8)</f>
        <v>3700</v>
      </c>
      <c r="D6" s="92"/>
    </row>
    <row r="7" spans="2:4" ht="15.6" x14ac:dyDescent="0.3">
      <c r="B7" s="131" t="s">
        <v>156</v>
      </c>
      <c r="C7" s="116">
        <v>2000</v>
      </c>
      <c r="D7" s="92"/>
    </row>
    <row r="8" spans="2:4" ht="16.2" thickBot="1" x14ac:dyDescent="0.35">
      <c r="B8" s="132" t="s">
        <v>157</v>
      </c>
      <c r="C8" s="117">
        <v>1700</v>
      </c>
      <c r="D8" s="92"/>
    </row>
    <row r="9" spans="2:4" ht="16.2" thickBot="1" x14ac:dyDescent="0.35">
      <c r="B9" s="72"/>
      <c r="C9" s="74"/>
    </row>
    <row r="10" spans="2:4" ht="18" x14ac:dyDescent="0.35">
      <c r="B10" s="31" t="s">
        <v>161</v>
      </c>
      <c r="C10" s="95">
        <f>SUM(C11:C12)</f>
        <v>100</v>
      </c>
      <c r="D10" s="92"/>
    </row>
    <row r="11" spans="2:4" ht="15.6" x14ac:dyDescent="0.3">
      <c r="B11" s="131" t="s">
        <v>156</v>
      </c>
      <c r="C11" s="116">
        <v>100</v>
      </c>
      <c r="D11" s="92"/>
    </row>
    <row r="12" spans="2:4" ht="16.2" thickBot="1" x14ac:dyDescent="0.35">
      <c r="B12" s="132" t="s">
        <v>157</v>
      </c>
      <c r="C12" s="117"/>
      <c r="D12" s="92"/>
    </row>
    <row r="13" spans="2:4" ht="16.2" thickBot="1" x14ac:dyDescent="0.35">
      <c r="B13" s="72"/>
      <c r="C13" s="74"/>
    </row>
    <row r="14" spans="2:4" ht="18.600000000000001" thickBot="1" x14ac:dyDescent="0.4">
      <c r="B14" s="93" t="s">
        <v>8</v>
      </c>
      <c r="C14" s="118">
        <v>200</v>
      </c>
    </row>
    <row r="15" spans="2:4" ht="16.2" thickBot="1" x14ac:dyDescent="0.35">
      <c r="B15" s="72"/>
      <c r="C15" s="74"/>
    </row>
    <row r="16" spans="2:4" ht="18" x14ac:dyDescent="0.35">
      <c r="B16" s="31" t="s">
        <v>3</v>
      </c>
      <c r="C16" s="95">
        <f>SUM(C17:C18)</f>
        <v>1</v>
      </c>
    </row>
    <row r="17" spans="2:3" ht="15.6" x14ac:dyDescent="0.3">
      <c r="B17" s="131" t="s">
        <v>156</v>
      </c>
      <c r="C17" s="116">
        <v>1</v>
      </c>
    </row>
    <row r="18" spans="2:3" ht="16.2" thickBot="1" x14ac:dyDescent="0.35">
      <c r="B18" s="132" t="s">
        <v>157</v>
      </c>
      <c r="C18" s="117">
        <v>0</v>
      </c>
    </row>
    <row r="19" spans="2:3" ht="16.2" thickBot="1" x14ac:dyDescent="0.35">
      <c r="B19" s="72"/>
      <c r="C19" s="74"/>
    </row>
    <row r="20" spans="2:3" ht="18" x14ac:dyDescent="0.35">
      <c r="B20" s="31" t="s">
        <v>5</v>
      </c>
      <c r="C20" s="95">
        <f>SUM(C21:C22)</f>
        <v>2</v>
      </c>
    </row>
    <row r="21" spans="2:3" ht="15.6" x14ac:dyDescent="0.3">
      <c r="B21" s="131" t="s">
        <v>156</v>
      </c>
      <c r="C21" s="116">
        <v>2</v>
      </c>
    </row>
    <row r="22" spans="2:3" ht="16.2" thickBot="1" x14ac:dyDescent="0.35">
      <c r="B22" s="132" t="s">
        <v>157</v>
      </c>
      <c r="C22" s="117">
        <v>0</v>
      </c>
    </row>
    <row r="23" spans="2:3" ht="16.2" thickBot="1" x14ac:dyDescent="0.35">
      <c r="B23" s="72"/>
      <c r="C23" s="74"/>
    </row>
    <row r="24" spans="2:3" ht="18" x14ac:dyDescent="0.35">
      <c r="B24" s="31" t="s">
        <v>6</v>
      </c>
      <c r="C24" s="95">
        <f>SUM(C25:C26)</f>
        <v>3</v>
      </c>
    </row>
    <row r="25" spans="2:3" ht="15.6" x14ac:dyDescent="0.3">
      <c r="B25" s="131" t="s">
        <v>156</v>
      </c>
      <c r="C25" s="116">
        <v>3</v>
      </c>
    </row>
    <row r="26" spans="2:3" ht="16.2" thickBot="1" x14ac:dyDescent="0.35">
      <c r="B26" s="132" t="s">
        <v>157</v>
      </c>
      <c r="C26" s="117">
        <v>0</v>
      </c>
    </row>
    <row r="27" spans="2:3" ht="16.2" thickBot="1" x14ac:dyDescent="0.35">
      <c r="B27" s="72"/>
      <c r="C27" s="74"/>
    </row>
    <row r="28" spans="2:3" ht="18" x14ac:dyDescent="0.35">
      <c r="B28" s="31" t="s">
        <v>7</v>
      </c>
      <c r="C28" s="95">
        <f>SUM(C29:C30)</f>
        <v>4</v>
      </c>
    </row>
    <row r="29" spans="2:3" ht="15.6" x14ac:dyDescent="0.3">
      <c r="B29" s="131" t="s">
        <v>156</v>
      </c>
      <c r="C29" s="116">
        <v>4</v>
      </c>
    </row>
    <row r="30" spans="2:3" ht="16.2" thickBot="1" x14ac:dyDescent="0.35">
      <c r="B30" s="133" t="s">
        <v>157</v>
      </c>
      <c r="C30" s="117">
        <v>0</v>
      </c>
    </row>
    <row r="31" spans="2:3" ht="16.2" thickBot="1" x14ac:dyDescent="0.35">
      <c r="B31" s="72"/>
      <c r="C31" s="74"/>
    </row>
    <row r="32" spans="2:3" ht="18" x14ac:dyDescent="0.35">
      <c r="B32" s="31" t="s">
        <v>4</v>
      </c>
      <c r="C32" s="95">
        <f>SUM(C33:C34)</f>
        <v>5</v>
      </c>
    </row>
    <row r="33" spans="2:3" ht="15.6" x14ac:dyDescent="0.3">
      <c r="B33" s="131" t="s">
        <v>156</v>
      </c>
      <c r="C33" s="116">
        <v>5</v>
      </c>
    </row>
    <row r="34" spans="2:3" ht="16.2" thickBot="1" x14ac:dyDescent="0.35">
      <c r="B34" s="133" t="s">
        <v>157</v>
      </c>
      <c r="C34" s="117">
        <v>0</v>
      </c>
    </row>
    <row r="35" spans="2:3" ht="16.2" thickBot="1" x14ac:dyDescent="0.35">
      <c r="B35" s="72"/>
      <c r="C35" s="74"/>
    </row>
    <row r="36" spans="2:3" ht="18" x14ac:dyDescent="0.35">
      <c r="B36" s="97" t="s">
        <v>9</v>
      </c>
      <c r="C36" s="95">
        <f>SUM(C37:C38)</f>
        <v>6</v>
      </c>
    </row>
    <row r="37" spans="2:3" ht="15.6" x14ac:dyDescent="0.3">
      <c r="B37" s="134" t="s">
        <v>156</v>
      </c>
      <c r="C37" s="116">
        <v>6</v>
      </c>
    </row>
    <row r="38" spans="2:3" ht="16.2" thickBot="1" x14ac:dyDescent="0.35">
      <c r="B38" s="132" t="s">
        <v>157</v>
      </c>
      <c r="C38" s="117">
        <v>0</v>
      </c>
    </row>
    <row r="39" spans="2:3" ht="16.2" thickBot="1" x14ac:dyDescent="0.35">
      <c r="B39" s="72"/>
      <c r="C39" s="74"/>
    </row>
    <row r="40" spans="2:3" ht="18" x14ac:dyDescent="0.35">
      <c r="B40" s="97" t="s">
        <v>10</v>
      </c>
      <c r="C40" s="95">
        <f>SUM(C41:C42)</f>
        <v>7</v>
      </c>
    </row>
    <row r="41" spans="2:3" ht="15.6" x14ac:dyDescent="0.3">
      <c r="B41" s="134" t="s">
        <v>156</v>
      </c>
      <c r="C41" s="116">
        <v>7</v>
      </c>
    </row>
    <row r="42" spans="2:3" ht="16.2" thickBot="1" x14ac:dyDescent="0.35">
      <c r="B42" s="132" t="s">
        <v>157</v>
      </c>
      <c r="C42" s="117">
        <v>0</v>
      </c>
    </row>
    <row r="43" spans="2:3" ht="16.2" thickBot="1" x14ac:dyDescent="0.35">
      <c r="B43" s="72"/>
      <c r="C43" s="74"/>
    </row>
    <row r="44" spans="2:3" ht="18" x14ac:dyDescent="0.35">
      <c r="B44" s="97" t="s">
        <v>11</v>
      </c>
      <c r="C44" s="95">
        <f>SUM(C45:C46)</f>
        <v>8</v>
      </c>
    </row>
    <row r="45" spans="2:3" ht="15.6" x14ac:dyDescent="0.3">
      <c r="B45" s="134" t="s">
        <v>156</v>
      </c>
      <c r="C45" s="116">
        <v>8</v>
      </c>
    </row>
    <row r="46" spans="2:3" ht="16.2" thickBot="1" x14ac:dyDescent="0.35">
      <c r="B46" s="132" t="s">
        <v>157</v>
      </c>
      <c r="C46" s="117">
        <v>0</v>
      </c>
    </row>
    <row r="47" spans="2:3" ht="16.2" thickBot="1" x14ac:dyDescent="0.35">
      <c r="B47" s="72"/>
      <c r="C47" s="74"/>
    </row>
    <row r="48" spans="2:3" ht="18" x14ac:dyDescent="0.35">
      <c r="B48" s="97" t="s">
        <v>12</v>
      </c>
      <c r="C48" s="95">
        <f>SUM(C49:C50)</f>
        <v>9</v>
      </c>
    </row>
    <row r="49" spans="2:3" ht="15.6" x14ac:dyDescent="0.3">
      <c r="B49" s="134" t="s">
        <v>156</v>
      </c>
      <c r="C49" s="116">
        <v>9</v>
      </c>
    </row>
    <row r="50" spans="2:3" ht="16.2" thickBot="1" x14ac:dyDescent="0.35">
      <c r="B50" s="132" t="s">
        <v>157</v>
      </c>
      <c r="C50" s="117">
        <v>0</v>
      </c>
    </row>
    <row r="51" spans="2:3" ht="16.2" thickBot="1" x14ac:dyDescent="0.35">
      <c r="B51" s="72"/>
      <c r="C51" s="74"/>
    </row>
    <row r="52" spans="2:3" ht="18.600000000000001" thickBot="1" x14ac:dyDescent="0.4">
      <c r="B52" s="93" t="s">
        <v>13</v>
      </c>
      <c r="C52" s="95">
        <f>SUM(C53:C54)</f>
        <v>10</v>
      </c>
    </row>
    <row r="53" spans="2:3" ht="15.6" x14ac:dyDescent="0.3">
      <c r="B53" s="131" t="s">
        <v>156</v>
      </c>
      <c r="C53" s="116">
        <v>10</v>
      </c>
    </row>
    <row r="54" spans="2:3" ht="16.2" thickBot="1" x14ac:dyDescent="0.35">
      <c r="B54" s="132" t="s">
        <v>157</v>
      </c>
      <c r="C54" s="117">
        <v>0</v>
      </c>
    </row>
    <row r="55" spans="2:3" ht="16.2" thickBot="1" x14ac:dyDescent="0.35">
      <c r="B55" s="72"/>
      <c r="C55" s="74"/>
    </row>
    <row r="56" spans="2:3" ht="18.600000000000001" thickBot="1" x14ac:dyDescent="0.4">
      <c r="B56" s="93" t="s">
        <v>15</v>
      </c>
      <c r="C56" s="96">
        <f>C52+C48+C44+C40+C36+C32+C28+C24+C20+C16+C14+(C10/12)+C6</f>
        <v>3963.3333333333335</v>
      </c>
    </row>
  </sheetData>
  <sheetProtection sheet="1" objects="1" scenarios="1" selectLockedCells="1"/>
  <customSheetViews>
    <customSheetView guid="{749AF90D-4E4C-4AD6-9C42-8B9AE861B812}" scale="124">
      <selection activeCell="B21" sqref="B21"/>
      <pageMargins left="0.7" right="0.7" top="0.78740157499999996" bottom="0.78740157499999996" header="0.3" footer="0.3"/>
      <pageSetup paperSize="9" orientation="portrait" r:id="rId1"/>
      <headerFooter>
        <oddHeader>&amp;L&amp;G&amp;C&amp;G&amp;R&amp;G</oddHeader>
      </headerFooter>
    </customSheetView>
  </customSheetViews>
  <pageMargins left="0.7" right="0.7" top="0.78740157499999996" bottom="0.78740157499999996" header="0.3" footer="0.3"/>
  <pageSetup paperSize="9" orientation="portrait" r:id="rId2"/>
  <headerFooter>
    <oddHeader>&amp;L&amp;G&amp;C&amp;G&amp;R&amp;G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7A2E2-1584-443A-BEB4-3C77080EB7A0}">
  <sheetPr>
    <tabColor rgb="FFFFC000"/>
  </sheetPr>
  <dimension ref="A1:B46"/>
  <sheetViews>
    <sheetView zoomScaleNormal="100" zoomScalePageLayoutView="102" workbookViewId="0">
      <selection activeCell="A4" sqref="A4"/>
    </sheetView>
  </sheetViews>
  <sheetFormatPr baseColWidth="10" defaultRowHeight="14.4" x14ac:dyDescent="0.3"/>
  <cols>
    <col min="1" max="1" width="71.77734375" customWidth="1"/>
    <col min="2" max="2" width="12.109375" bestFit="1" customWidth="1"/>
  </cols>
  <sheetData>
    <row r="1" spans="1:2" ht="28.8" x14ac:dyDescent="0.55000000000000004">
      <c r="A1" s="137" t="s">
        <v>158</v>
      </c>
      <c r="B1" s="137"/>
    </row>
    <row r="2" spans="1:2" x14ac:dyDescent="0.3">
      <c r="A2" s="3"/>
      <c r="B2" s="3"/>
    </row>
    <row r="3" spans="1:2" ht="18" x14ac:dyDescent="0.35">
      <c r="A3" s="2" t="s">
        <v>16</v>
      </c>
      <c r="B3" s="2" t="s">
        <v>17</v>
      </c>
    </row>
    <row r="4" spans="1:2" ht="15.6" x14ac:dyDescent="0.3">
      <c r="A4" s="114"/>
      <c r="B4" s="5">
        <v>44562</v>
      </c>
    </row>
    <row r="5" spans="1:2" ht="15" thickBot="1" x14ac:dyDescent="0.35">
      <c r="A5" s="13"/>
      <c r="B5" s="3"/>
    </row>
    <row r="6" spans="1:2" ht="21.6" thickBot="1" x14ac:dyDescent="0.45">
      <c r="A6" s="138" t="s">
        <v>0</v>
      </c>
      <c r="B6" s="78"/>
    </row>
    <row r="7" spans="1:2" ht="15" thickBot="1" x14ac:dyDescent="0.35">
      <c r="A7" s="139"/>
      <c r="B7" s="79" t="s">
        <v>14</v>
      </c>
    </row>
    <row r="8" spans="1:2" ht="15.6" x14ac:dyDescent="0.3">
      <c r="A8" s="125" t="s">
        <v>1</v>
      </c>
      <c r="B8" s="77">
        <f>'Einnahmen Detail'!C6</f>
        <v>3700</v>
      </c>
    </row>
    <row r="9" spans="1:2" ht="15.6" x14ac:dyDescent="0.3">
      <c r="A9" s="126" t="s">
        <v>2</v>
      </c>
      <c r="B9" s="77">
        <f>'Einnahmen Detail'!C10/12</f>
        <v>8.3333333333333339</v>
      </c>
    </row>
    <row r="10" spans="1:2" ht="15.6" x14ac:dyDescent="0.3">
      <c r="A10" s="126" t="s">
        <v>8</v>
      </c>
      <c r="B10" s="77">
        <f>'Einnahmen Detail'!C14</f>
        <v>200</v>
      </c>
    </row>
    <row r="11" spans="1:2" ht="15.6" x14ac:dyDescent="0.3">
      <c r="A11" s="126" t="s">
        <v>3</v>
      </c>
      <c r="B11" s="77">
        <f>'Einnahmen Detail'!C16</f>
        <v>1</v>
      </c>
    </row>
    <row r="12" spans="1:2" ht="15.6" x14ac:dyDescent="0.3">
      <c r="A12" s="126" t="s">
        <v>5</v>
      </c>
      <c r="B12" s="77">
        <f>'Einnahmen Detail'!C20</f>
        <v>2</v>
      </c>
    </row>
    <row r="13" spans="1:2" ht="15.6" x14ac:dyDescent="0.3">
      <c r="A13" s="126" t="s">
        <v>6</v>
      </c>
      <c r="B13" s="77">
        <f>'Einnahmen Detail'!C24</f>
        <v>3</v>
      </c>
    </row>
    <row r="14" spans="1:2" ht="16.2" customHeight="1" x14ac:dyDescent="0.3">
      <c r="A14" s="126" t="s">
        <v>7</v>
      </c>
      <c r="B14" s="77">
        <f>'Einnahmen Detail'!C28</f>
        <v>4</v>
      </c>
    </row>
    <row r="15" spans="1:2" ht="15.6" x14ac:dyDescent="0.3">
      <c r="A15" s="126" t="s">
        <v>4</v>
      </c>
      <c r="B15" s="77">
        <f>'Einnahmen Detail'!C32</f>
        <v>5</v>
      </c>
    </row>
    <row r="16" spans="1:2" ht="15.6" x14ac:dyDescent="0.3">
      <c r="A16" s="126" t="s">
        <v>9</v>
      </c>
      <c r="B16" s="77">
        <f>'Einnahmen Detail'!C36</f>
        <v>6</v>
      </c>
    </row>
    <row r="17" spans="1:2" ht="15.6" x14ac:dyDescent="0.3">
      <c r="A17" s="126" t="s">
        <v>10</v>
      </c>
      <c r="B17" s="77">
        <f>'Einnahmen Detail'!C40</f>
        <v>7</v>
      </c>
    </row>
    <row r="18" spans="1:2" ht="15.6" x14ac:dyDescent="0.3">
      <c r="A18" s="126" t="s">
        <v>11</v>
      </c>
      <c r="B18" s="77">
        <f>'Einnahmen Detail'!C44</f>
        <v>8</v>
      </c>
    </row>
    <row r="19" spans="1:2" ht="15.6" x14ac:dyDescent="0.3">
      <c r="A19" s="126" t="s">
        <v>12</v>
      </c>
      <c r="B19" s="77">
        <f>'Einnahmen Detail'!C48</f>
        <v>9</v>
      </c>
    </row>
    <row r="20" spans="1:2" ht="15.6" x14ac:dyDescent="0.3">
      <c r="A20" s="126" t="s">
        <v>13</v>
      </c>
      <c r="B20" s="77">
        <f>'Einnahmen Detail'!C52</f>
        <v>10</v>
      </c>
    </row>
    <row r="21" spans="1:2" ht="16.2" thickBot="1" x14ac:dyDescent="0.35">
      <c r="A21" s="127" t="s">
        <v>15</v>
      </c>
      <c r="B21" s="8">
        <f>SUM(B8:B20)</f>
        <v>3963.3333333333335</v>
      </c>
    </row>
    <row r="22" spans="1:2" ht="15" thickBot="1" x14ac:dyDescent="0.35"/>
    <row r="23" spans="1:2" ht="21.6" thickBot="1" x14ac:dyDescent="0.45">
      <c r="A23" s="140" t="s">
        <v>18</v>
      </c>
      <c r="B23" s="80"/>
    </row>
    <row r="24" spans="1:2" ht="15" thickBot="1" x14ac:dyDescent="0.35">
      <c r="A24" s="141"/>
      <c r="B24" s="81" t="s">
        <v>14</v>
      </c>
    </row>
    <row r="25" spans="1:2" ht="15.6" x14ac:dyDescent="0.3">
      <c r="A25" s="125" t="s">
        <v>19</v>
      </c>
      <c r="B25" s="77">
        <f>'Ausgaben Detail'!C58</f>
        <v>800</v>
      </c>
    </row>
    <row r="26" spans="1:2" ht="15.6" x14ac:dyDescent="0.3">
      <c r="A26" s="126" t="s">
        <v>20</v>
      </c>
      <c r="B26" s="7">
        <f>'Ausgaben Detail'!E70/12</f>
        <v>220</v>
      </c>
    </row>
    <row r="27" spans="1:2" ht="15.6" x14ac:dyDescent="0.3">
      <c r="A27" s="126" t="s">
        <v>21</v>
      </c>
      <c r="B27" s="7">
        <f>'Ausgaben Detail'!E44/12</f>
        <v>581.66666666666663</v>
      </c>
    </row>
    <row r="28" spans="1:2" ht="15.6" x14ac:dyDescent="0.3">
      <c r="A28" s="126" t="s">
        <v>22</v>
      </c>
      <c r="B28" s="7">
        <f>'Ausgaben Detail'!E107/12</f>
        <v>113.16666666666667</v>
      </c>
    </row>
    <row r="29" spans="1:2" ht="15.6" x14ac:dyDescent="0.3">
      <c r="A29" s="126" t="s">
        <v>23</v>
      </c>
      <c r="B29" s="7">
        <f>'Ausgaben Detail'!E78/12</f>
        <v>91</v>
      </c>
    </row>
    <row r="30" spans="1:2" ht="15.6" x14ac:dyDescent="0.3">
      <c r="A30" s="126" t="s">
        <v>24</v>
      </c>
      <c r="B30" s="7">
        <f>'Ausgaben Detail'!E134/12</f>
        <v>229.16666666666666</v>
      </c>
    </row>
    <row r="31" spans="1:2" ht="16.2" customHeight="1" x14ac:dyDescent="0.3">
      <c r="A31" s="126" t="s">
        <v>25</v>
      </c>
      <c r="B31" s="7">
        <f>'Ausgaben Detail'!E143</f>
        <v>0</v>
      </c>
    </row>
    <row r="32" spans="1:2" ht="15.6" x14ac:dyDescent="0.3">
      <c r="A32" s="126" t="s">
        <v>11</v>
      </c>
      <c r="B32" s="7">
        <f>'Ausgaben Detail'!E140/12</f>
        <v>900</v>
      </c>
    </row>
    <row r="33" spans="1:2" ht="15.6" x14ac:dyDescent="0.3">
      <c r="A33" s="126" t="s">
        <v>13</v>
      </c>
      <c r="B33" s="7">
        <f>'Ausgaben Detail'!E151/12</f>
        <v>70.666666666666671</v>
      </c>
    </row>
    <row r="34" spans="1:2" ht="15.6" x14ac:dyDescent="0.3">
      <c r="A34" s="126" t="s">
        <v>26</v>
      </c>
      <c r="B34" s="7">
        <v>0</v>
      </c>
    </row>
    <row r="35" spans="1:2" ht="16.2" thickBot="1" x14ac:dyDescent="0.35">
      <c r="A35" s="128" t="s">
        <v>27</v>
      </c>
      <c r="B35" s="9">
        <f>SUM(B25:B34)</f>
        <v>3005.6666666666665</v>
      </c>
    </row>
    <row r="36" spans="1:2" ht="15" thickBot="1" x14ac:dyDescent="0.35"/>
    <row r="37" spans="1:2" ht="21" x14ac:dyDescent="0.4">
      <c r="A37" s="86" t="s">
        <v>32</v>
      </c>
      <c r="B37" s="88"/>
    </row>
    <row r="38" spans="1:2" ht="16.2" thickBot="1" x14ac:dyDescent="0.35">
      <c r="A38" s="82" t="s">
        <v>31</v>
      </c>
      <c r="B38" s="83">
        <f>B21-B35</f>
        <v>957.66666666666697</v>
      </c>
    </row>
    <row r="39" spans="1:2" x14ac:dyDescent="0.3">
      <c r="A39" s="36"/>
      <c r="B39" s="1" t="s">
        <v>14</v>
      </c>
    </row>
    <row r="40" spans="1:2" ht="15.6" x14ac:dyDescent="0.3">
      <c r="A40" s="84" t="s">
        <v>29</v>
      </c>
      <c r="B40" s="70">
        <f>SUM('Ausgaben Detail'!E55/12)</f>
        <v>152</v>
      </c>
    </row>
    <row r="41" spans="1:2" ht="15.6" x14ac:dyDescent="0.3">
      <c r="A41" s="84" t="s">
        <v>155</v>
      </c>
      <c r="B41" s="10">
        <f>'Ausgaben Detail'!E158/12</f>
        <v>0.33333333333333331</v>
      </c>
    </row>
    <row r="42" spans="1:2" ht="16.2" thickBot="1" x14ac:dyDescent="0.35">
      <c r="A42" s="85" t="s">
        <v>30</v>
      </c>
      <c r="B42" s="11">
        <f>SUM(B40:B41)</f>
        <v>152.33333333333334</v>
      </c>
    </row>
    <row r="43" spans="1:2" ht="15" thickBot="1" x14ac:dyDescent="0.35">
      <c r="A43" s="3"/>
      <c r="B43" s="3"/>
    </row>
    <row r="44" spans="1:2" ht="21.6" thickBot="1" x14ac:dyDescent="0.45">
      <c r="A44" s="86" t="s">
        <v>33</v>
      </c>
      <c r="B44" s="87"/>
    </row>
    <row r="45" spans="1:2" ht="16.2" thickBot="1" x14ac:dyDescent="0.35">
      <c r="A45" s="89" t="s">
        <v>34</v>
      </c>
      <c r="B45" s="90">
        <f>B38-B42</f>
        <v>805.3333333333336</v>
      </c>
    </row>
    <row r="46" spans="1:2" ht="21" x14ac:dyDescent="0.4">
      <c r="A46" s="135" t="str">
        <f>IF(B45&lt;0,"Achtung! Du lebst auf Pump!","")</f>
        <v/>
      </c>
    </row>
  </sheetData>
  <sheetProtection sheet="1" objects="1" scenarios="1" selectLockedCells="1"/>
  <customSheetViews>
    <customSheetView guid="{749AF90D-4E4C-4AD6-9C42-8B9AE861B812}">
      <selection activeCell="A4" sqref="A4"/>
      <pageMargins left="0.70866141732283472" right="0.70866141732283472" top="0.78740157480314965" bottom="0.19685039370078741" header="0.31496062992125984" footer="0.31496062992125984"/>
      <pageSetup paperSize="9" orientation="portrait" r:id="rId1"/>
      <headerFooter>
        <oddHeader>&amp;L&amp;G&amp;C&amp;G&amp;R&amp;G</oddHeader>
      </headerFooter>
    </customSheetView>
  </customSheetViews>
  <mergeCells count="3">
    <mergeCell ref="A1:B1"/>
    <mergeCell ref="A6:A7"/>
    <mergeCell ref="A23:A24"/>
  </mergeCells>
  <conditionalFormatting sqref="B45">
    <cfRule type="cellIs" dxfId="2" priority="2" operator="greaterThan">
      <formula>0</formula>
    </cfRule>
    <cfRule type="cellIs" dxfId="1" priority="3" operator="lessThan">
      <formula>0</formula>
    </cfRule>
  </conditionalFormatting>
  <conditionalFormatting sqref="A46">
    <cfRule type="expression" dxfId="0" priority="1">
      <formula>$B$45&lt;0</formula>
    </cfRule>
  </conditionalFormatting>
  <pageMargins left="0.70866141732283472" right="0.70866141732283472" top="0.78740157480314965" bottom="0.19685039370078741" header="0.31496062992125984" footer="0.31496062992125984"/>
  <pageSetup paperSize="9" orientation="portrait" r:id="rId2"/>
  <headerFooter>
    <oddHeader>&amp;L&amp;G&amp;C&amp;G&amp;R&amp;G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Ausgaben Detail</vt:lpstr>
      <vt:lpstr>Einnahmen Detail</vt:lpstr>
      <vt:lpstr>Übersicht Ein-Ausgaben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</dc:creator>
  <cp:lastModifiedBy>pg</cp:lastModifiedBy>
  <cp:lastPrinted>2022-06-23T11:59:35Z</cp:lastPrinted>
  <dcterms:created xsi:type="dcterms:W3CDTF">2022-06-20T07:55:32Z</dcterms:created>
  <dcterms:modified xsi:type="dcterms:W3CDTF">2022-06-23T14:14:50Z</dcterms:modified>
</cp:coreProperties>
</file>